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2497\APPDATA\LOCAL\TEMP\SOWDIR0\"/>
    </mc:Choice>
  </mc:AlternateContent>
  <bookViews>
    <workbookView xWindow="0" yWindow="0" windowWidth="20490" windowHeight="7530" activeTab="2"/>
  </bookViews>
  <sheets>
    <sheet name="参加店一覧" sheetId="4" r:id="rId1"/>
    <sheet name="仲買人等一覧" sheetId="3" r:id="rId2"/>
    <sheet name="納品書（魚種あり）" sheetId="8" r:id="rId3"/>
    <sheet name="納品書（魚種なし）" sheetId="7" r:id="rId4"/>
    <sheet name="記入例(HP用）" sheetId="6" r:id="rId5"/>
    <sheet name="記入例（郵送用）" sheetId="9" r:id="rId6"/>
  </sheets>
  <externalReferences>
    <externalReference r:id="rId7"/>
    <externalReference r:id="rId8"/>
  </externalReferences>
  <definedNames>
    <definedName name="_xlnm._FilterDatabase" localSheetId="0" hidden="1">参加店一覧!$A$2:$K$125</definedName>
    <definedName name="_xlnm._FilterDatabase" localSheetId="1" hidden="1">仲買人等一覧!$A$4:$H$55</definedName>
    <definedName name="_xlnm.Print_Area" localSheetId="4">'記入例(HP用）'!$A$1:$BA$28</definedName>
    <definedName name="_xlnm.Print_Area" localSheetId="5">'記入例（郵送用）'!$A$1:$BA$28</definedName>
    <definedName name="_xlnm.Print_Area" localSheetId="2">'納品書（魚種あり）'!$A$1:$BA$28</definedName>
    <definedName name="_xlnm.Print_Area" localSheetId="3">'納品書（魚種なし）'!$A$1:$BA$28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7" i="8" l="1"/>
  <c r="AH27" i="8"/>
  <c r="A8" i="8"/>
  <c r="A7" i="8"/>
  <c r="B6" i="8"/>
  <c r="A6" i="8" l="1"/>
  <c r="Q6" i="8"/>
  <c r="R6" i="8"/>
  <c r="Q7" i="8"/>
  <c r="Q8" i="8"/>
  <c r="Q9" i="8"/>
  <c r="A8" i="7" l="1"/>
  <c r="A7" i="7"/>
  <c r="B6" i="7"/>
  <c r="AX26" i="9" l="1"/>
  <c r="AT26" i="9"/>
  <c r="AN26" i="9" s="1"/>
  <c r="Y26" i="9"/>
  <c r="AH26" i="9" s="1"/>
  <c r="AX25" i="9"/>
  <c r="AT25" i="9"/>
  <c r="AN25" i="9" s="1"/>
  <c r="Y25" i="9"/>
  <c r="AH25" i="9" s="1"/>
  <c r="AX24" i="9"/>
  <c r="AT24" i="9"/>
  <c r="AN24" i="9"/>
  <c r="AH24" i="9"/>
  <c r="Y24" i="9"/>
  <c r="AX23" i="9"/>
  <c r="AT23" i="9"/>
  <c r="AN23" i="9"/>
  <c r="AH23" i="9"/>
  <c r="Y23" i="9"/>
  <c r="AX22" i="9"/>
  <c r="AT22" i="9"/>
  <c r="AN22" i="9" s="1"/>
  <c r="Y22" i="9"/>
  <c r="AH22" i="9" s="1"/>
  <c r="AX21" i="9"/>
  <c r="AT21" i="9"/>
  <c r="AN21" i="9" s="1"/>
  <c r="Y21" i="9"/>
  <c r="AH21" i="9" s="1"/>
  <c r="AX20" i="9"/>
  <c r="AT20" i="9"/>
  <c r="AN20" i="9"/>
  <c r="AH20" i="9"/>
  <c r="Y20" i="9"/>
  <c r="AX19" i="9"/>
  <c r="AT19" i="9"/>
  <c r="AN19" i="9"/>
  <c r="AH19" i="9"/>
  <c r="Y19" i="9"/>
  <c r="AX18" i="9"/>
  <c r="AT18" i="9"/>
  <c r="AN18" i="9" s="1"/>
  <c r="Y18" i="9"/>
  <c r="AH18" i="9" s="1"/>
  <c r="AX17" i="9"/>
  <c r="AT17" i="9"/>
  <c r="AN17" i="9" s="1"/>
  <c r="Y17" i="9"/>
  <c r="AH17" i="9" s="1"/>
  <c r="AX16" i="9"/>
  <c r="AT16" i="9"/>
  <c r="AN16" i="9"/>
  <c r="AH16" i="9"/>
  <c r="Y16" i="9"/>
  <c r="AX15" i="9"/>
  <c r="AT15" i="9"/>
  <c r="AN15" i="9"/>
  <c r="AH15" i="9"/>
  <c r="Y15" i="9"/>
  <c r="AX14" i="9"/>
  <c r="AT14" i="9"/>
  <c r="AN14" i="9" s="1"/>
  <c r="Y14" i="9"/>
  <c r="AH14" i="9" s="1"/>
  <c r="AX13" i="9"/>
  <c r="AT13" i="9"/>
  <c r="AN13" i="9" s="1"/>
  <c r="Y13" i="9"/>
  <c r="AH13" i="9" s="1"/>
  <c r="AX12" i="9"/>
  <c r="AT12" i="9"/>
  <c r="AN12" i="9"/>
  <c r="AH12" i="9"/>
  <c r="Y12" i="9"/>
  <c r="Y27" i="9" s="1"/>
  <c r="Q9" i="9"/>
  <c r="Q8" i="9"/>
  <c r="A8" i="9"/>
  <c r="Q7" i="9"/>
  <c r="A7" i="9"/>
  <c r="R6" i="9"/>
  <c r="Q6" i="9"/>
  <c r="B6" i="9"/>
  <c r="A6" i="9"/>
  <c r="AN27" i="9" l="1"/>
  <c r="AH27" i="9"/>
  <c r="AH12" i="7" l="1"/>
  <c r="Y12" i="7"/>
  <c r="AX26" i="6" l="1"/>
  <c r="AT26" i="6"/>
  <c r="AN26" i="6" s="1"/>
  <c r="Y26" i="6"/>
  <c r="AH26" i="6" s="1"/>
  <c r="AX25" i="6"/>
  <c r="AT25" i="6"/>
  <c r="AN25" i="6" s="1"/>
  <c r="AH25" i="6"/>
  <c r="Y25" i="6"/>
  <c r="AX24" i="6"/>
  <c r="AT24" i="6"/>
  <c r="AN24" i="6"/>
  <c r="Y24" i="6"/>
  <c r="AH24" i="6" s="1"/>
  <c r="AX23" i="6"/>
  <c r="AT23" i="6"/>
  <c r="AN23" i="6" s="1"/>
  <c r="AH23" i="6"/>
  <c r="Y23" i="6"/>
  <c r="AX22" i="6"/>
  <c r="AT22" i="6"/>
  <c r="AN22" i="6" s="1"/>
  <c r="Y22" i="6"/>
  <c r="AH22" i="6" s="1"/>
  <c r="AX21" i="6"/>
  <c r="AT21" i="6"/>
  <c r="AN21" i="6" s="1"/>
  <c r="AH21" i="6"/>
  <c r="Y21" i="6"/>
  <c r="AX20" i="6"/>
  <c r="AT20" i="6"/>
  <c r="AN20" i="6"/>
  <c r="Y20" i="6"/>
  <c r="AH20" i="6" s="1"/>
  <c r="AX19" i="6"/>
  <c r="AT19" i="6"/>
  <c r="AN19" i="6" s="1"/>
  <c r="AH19" i="6"/>
  <c r="Y19" i="6"/>
  <c r="AX18" i="6"/>
  <c r="AT18" i="6"/>
  <c r="Y18" i="6"/>
  <c r="AN18" i="6" s="1"/>
  <c r="AX17" i="6"/>
  <c r="AT17" i="6"/>
  <c r="AN17" i="6" s="1"/>
  <c r="AH17" i="6"/>
  <c r="Y17" i="6"/>
  <c r="AX16" i="6"/>
  <c r="AT16" i="6"/>
  <c r="AN16" i="6"/>
  <c r="Y16" i="6"/>
  <c r="AH16" i="6" s="1"/>
  <c r="AX15" i="6"/>
  <c r="AT15" i="6"/>
  <c r="AN15" i="6" s="1"/>
  <c r="AH15" i="6"/>
  <c r="Y15" i="6"/>
  <c r="AX14" i="6"/>
  <c r="AT14" i="6"/>
  <c r="AN14" i="6" s="1"/>
  <c r="Y14" i="6"/>
  <c r="AH14" i="6" s="1"/>
  <c r="AX13" i="6"/>
  <c r="AT13" i="6"/>
  <c r="Y13" i="6"/>
  <c r="AH13" i="6" s="1"/>
  <c r="AX12" i="6"/>
  <c r="AT12" i="6"/>
  <c r="Y12" i="6"/>
  <c r="AH12" i="6" s="1"/>
  <c r="AX26" i="7"/>
  <c r="AT26" i="7"/>
  <c r="AN26" i="7" s="1"/>
  <c r="Y26" i="7"/>
  <c r="AH26" i="7" s="1"/>
  <c r="AX25" i="7"/>
  <c r="AT25" i="7"/>
  <c r="AN25" i="7" s="1"/>
  <c r="AH25" i="7"/>
  <c r="Y25" i="7"/>
  <c r="AX24" i="7"/>
  <c r="AT24" i="7"/>
  <c r="AN24" i="7" s="1"/>
  <c r="Y24" i="7"/>
  <c r="AH24" i="7" s="1"/>
  <c r="AX23" i="7"/>
  <c r="AT23" i="7"/>
  <c r="AN23" i="7" s="1"/>
  <c r="AH23" i="7"/>
  <c r="Y23" i="7"/>
  <c r="AX22" i="7"/>
  <c r="AT22" i="7"/>
  <c r="AN22" i="7" s="1"/>
  <c r="Y22" i="7"/>
  <c r="AH22" i="7" s="1"/>
  <c r="AX21" i="7"/>
  <c r="AT21" i="7"/>
  <c r="AN21" i="7" s="1"/>
  <c r="AH21" i="7"/>
  <c r="Y21" i="7"/>
  <c r="AX20" i="7"/>
  <c r="AT20" i="7"/>
  <c r="AN20" i="7" s="1"/>
  <c r="Y20" i="7"/>
  <c r="AH20" i="7" s="1"/>
  <c r="AX19" i="7"/>
  <c r="AT19" i="7"/>
  <c r="AN19" i="7" s="1"/>
  <c r="AH19" i="7"/>
  <c r="Y19" i="7"/>
  <c r="AX18" i="7"/>
  <c r="AT18" i="7"/>
  <c r="Y18" i="7"/>
  <c r="AX17" i="7"/>
  <c r="AT17" i="7"/>
  <c r="AN17" i="7" s="1"/>
  <c r="AH17" i="7"/>
  <c r="Y17" i="7"/>
  <c r="AX16" i="7"/>
  <c r="AT16" i="7"/>
  <c r="AN16" i="7"/>
  <c r="Y16" i="7"/>
  <c r="AH16" i="7" s="1"/>
  <c r="AX15" i="7"/>
  <c r="AT15" i="7"/>
  <c r="AN15" i="7" s="1"/>
  <c r="Y15" i="7"/>
  <c r="AH15" i="7" s="1"/>
  <c r="AX14" i="7"/>
  <c r="AT14" i="7"/>
  <c r="AN14" i="7" s="1"/>
  <c r="Y14" i="7"/>
  <c r="AH14" i="7" s="1"/>
  <c r="AX13" i="7"/>
  <c r="AT13" i="7"/>
  <c r="AN13" i="7" s="1"/>
  <c r="AH13" i="7"/>
  <c r="Y13" i="7"/>
  <c r="AX12" i="7"/>
  <c r="AT12" i="7"/>
  <c r="AN12" i="7" s="1"/>
  <c r="AN13" i="6" l="1"/>
  <c r="AN12" i="6"/>
  <c r="AN27" i="6"/>
  <c r="AH18" i="6"/>
  <c r="AH27" i="6" s="1"/>
  <c r="Y27" i="6"/>
  <c r="AN18" i="7"/>
  <c r="AN27" i="7" s="1"/>
  <c r="AH18" i="7"/>
  <c r="AH27" i="7" s="1"/>
  <c r="Y27" i="7"/>
  <c r="AN14" i="8" l="1"/>
  <c r="AN15" i="8"/>
  <c r="AN17" i="8"/>
  <c r="AN18" i="8"/>
  <c r="AN19" i="8"/>
  <c r="AN20" i="8"/>
  <c r="AN21" i="8"/>
  <c r="AN22" i="8"/>
  <c r="AN23" i="8"/>
  <c r="AN24" i="8"/>
  <c r="AN25" i="8"/>
  <c r="AN26" i="8"/>
  <c r="AH14" i="8"/>
  <c r="AH15" i="8"/>
  <c r="AH16" i="8"/>
  <c r="AH18" i="8"/>
  <c r="AH19" i="8"/>
  <c r="AH20" i="8"/>
  <c r="AH21" i="8"/>
  <c r="AH22" i="8"/>
  <c r="AH23" i="8"/>
  <c r="AH24" i="8"/>
  <c r="AH25" i="8"/>
  <c r="AH26" i="8"/>
  <c r="Y13" i="8"/>
  <c r="AH13" i="8" s="1"/>
  <c r="Y14" i="8"/>
  <c r="Y15" i="8"/>
  <c r="Y16" i="8"/>
  <c r="AN16" i="8" s="1"/>
  <c r="Y17" i="8"/>
  <c r="AH17" i="8" s="1"/>
  <c r="Y18" i="8"/>
  <c r="Y19" i="8"/>
  <c r="Y20" i="8"/>
  <c r="Y21" i="8"/>
  <c r="Y22" i="8"/>
  <c r="Y23" i="8"/>
  <c r="Y24" i="8"/>
  <c r="Y25" i="8"/>
  <c r="Y26" i="8"/>
  <c r="Y12" i="8"/>
  <c r="AH12" i="8" s="1"/>
  <c r="AT13" i="8"/>
  <c r="AX13" i="8"/>
  <c r="AT14" i="8"/>
  <c r="AX14" i="8"/>
  <c r="AT15" i="8"/>
  <c r="AX15" i="8"/>
  <c r="AT16" i="8"/>
  <c r="AX16" i="8"/>
  <c r="AT17" i="8"/>
  <c r="AX17" i="8"/>
  <c r="AT18" i="8"/>
  <c r="AX18" i="8"/>
  <c r="AT19" i="8"/>
  <c r="AX19" i="8"/>
  <c r="AT20" i="8"/>
  <c r="AX20" i="8"/>
  <c r="AT21" i="8"/>
  <c r="AX21" i="8"/>
  <c r="AT22" i="8"/>
  <c r="AX22" i="8"/>
  <c r="AT23" i="8"/>
  <c r="AX23" i="8"/>
  <c r="AT24" i="8"/>
  <c r="AX24" i="8"/>
  <c r="AT25" i="8"/>
  <c r="AX25" i="8"/>
  <c r="AT26" i="8"/>
  <c r="AX26" i="8"/>
  <c r="AT12" i="8"/>
  <c r="AX12" i="8"/>
  <c r="AN13" i="8" l="1"/>
  <c r="AN12" i="8"/>
  <c r="AN27" i="8" s="1"/>
  <c r="Q9" i="7" l="1"/>
  <c r="Q8" i="7"/>
  <c r="Q7" i="7"/>
  <c r="R6" i="7"/>
  <c r="Q6" i="7"/>
  <c r="A6" i="7"/>
  <c r="Q9" i="6" l="1"/>
  <c r="Q8" i="6"/>
  <c r="A8" i="6"/>
  <c r="Q7" i="6"/>
  <c r="A7" i="6"/>
  <c r="R6" i="6"/>
  <c r="Q6" i="6"/>
  <c r="B6" i="6"/>
  <c r="A6" i="6"/>
</calcChain>
</file>

<file path=xl/sharedStrings.xml><?xml version="1.0" encoding="utf-8"?>
<sst xmlns="http://schemas.openxmlformats.org/spreadsheetml/2006/main" count="1593" uniqueCount="969">
  <si>
    <t>屋号</t>
    <rPh sb="0" eb="2">
      <t>ヤゴウ</t>
    </rPh>
    <phoneticPr fontId="3"/>
  </si>
  <si>
    <t>氏名</t>
    <rPh sb="0" eb="2">
      <t>シメイ</t>
    </rPh>
    <phoneticPr fontId="3"/>
  </si>
  <si>
    <t>連絡先</t>
    <rPh sb="0" eb="3">
      <t>レンラクサキ</t>
    </rPh>
    <phoneticPr fontId="3"/>
  </si>
  <si>
    <t>郵便</t>
    <rPh sb="0" eb="2">
      <t>ユウビン</t>
    </rPh>
    <phoneticPr fontId="3"/>
  </si>
  <si>
    <t>住所</t>
    <rPh sb="0" eb="2">
      <t>ジュウショ</t>
    </rPh>
    <phoneticPr fontId="3"/>
  </si>
  <si>
    <t>澁谷　真二</t>
    <rPh sb="0" eb="2">
      <t>シブヤ</t>
    </rPh>
    <rPh sb="3" eb="5">
      <t>シンジ</t>
    </rPh>
    <phoneticPr fontId="5"/>
  </si>
  <si>
    <t>酒田市船場町二丁目2番36号</t>
    <rPh sb="0" eb="3">
      <t>サカタシ</t>
    </rPh>
    <rPh sb="3" eb="5">
      <t>フナバ</t>
    </rPh>
    <rPh sb="5" eb="6">
      <t>マチ</t>
    </rPh>
    <rPh sb="6" eb="9">
      <t>ニチョウメ</t>
    </rPh>
    <rPh sb="10" eb="11">
      <t>バン</t>
    </rPh>
    <rPh sb="13" eb="14">
      <t>ゴウ</t>
    </rPh>
    <phoneticPr fontId="5"/>
  </si>
  <si>
    <t>鶴岡市淀川町23-37</t>
    <rPh sb="0" eb="3">
      <t>ツルオカシ</t>
    </rPh>
    <rPh sb="3" eb="5">
      <t>ヨドガワ</t>
    </rPh>
    <rPh sb="5" eb="6">
      <t>マチ</t>
    </rPh>
    <phoneticPr fontId="5"/>
  </si>
  <si>
    <t>五十嵐　俊博</t>
    <rPh sb="0" eb="3">
      <t>イカラシ</t>
    </rPh>
    <rPh sb="4" eb="6">
      <t>トシヒロ</t>
    </rPh>
    <phoneticPr fontId="5"/>
  </si>
  <si>
    <t>鶴岡市馬場町7-8</t>
    <rPh sb="0" eb="2">
      <t>ツルオカ</t>
    </rPh>
    <rPh sb="2" eb="3">
      <t>シ</t>
    </rPh>
    <rPh sb="3" eb="6">
      <t>ババチョウ</t>
    </rPh>
    <phoneticPr fontId="5"/>
  </si>
  <si>
    <t>酒田市船場町二丁目3-25</t>
    <rPh sb="0" eb="3">
      <t>サカタシ</t>
    </rPh>
    <rPh sb="3" eb="5">
      <t>フナバ</t>
    </rPh>
    <rPh sb="5" eb="6">
      <t>マチ</t>
    </rPh>
    <rPh sb="6" eb="9">
      <t>ニチョウメ</t>
    </rPh>
    <phoneticPr fontId="5"/>
  </si>
  <si>
    <t>小池　春喜</t>
    <rPh sb="0" eb="2">
      <t>コイケ</t>
    </rPh>
    <rPh sb="3" eb="5">
      <t>ハルキ</t>
    </rPh>
    <phoneticPr fontId="5"/>
  </si>
  <si>
    <t>鶴岡市小真木原町17番6号</t>
    <rPh sb="0" eb="3">
      <t>ツルオカシ</t>
    </rPh>
    <rPh sb="3" eb="8">
      <t>コマギハラマチ</t>
    </rPh>
    <rPh sb="10" eb="11">
      <t>バン</t>
    </rPh>
    <rPh sb="12" eb="13">
      <t>ゴウ</t>
    </rPh>
    <phoneticPr fontId="5"/>
  </si>
  <si>
    <t>長谷川鮮魚店</t>
    <rPh sb="0" eb="3">
      <t>ハセガワ</t>
    </rPh>
    <rPh sb="3" eb="5">
      <t>センギョ</t>
    </rPh>
    <rPh sb="5" eb="6">
      <t>テン</t>
    </rPh>
    <phoneticPr fontId="5"/>
  </si>
  <si>
    <t>長谷川　静枝</t>
    <rPh sb="4" eb="6">
      <t>シズエ</t>
    </rPh>
    <phoneticPr fontId="5"/>
  </si>
  <si>
    <t>酒田市船場町二丁目5番10号</t>
    <rPh sb="0" eb="3">
      <t>サカタシ</t>
    </rPh>
    <rPh sb="3" eb="5">
      <t>フナバ</t>
    </rPh>
    <rPh sb="5" eb="6">
      <t>マチ</t>
    </rPh>
    <rPh sb="6" eb="9">
      <t>ニチョウメ</t>
    </rPh>
    <rPh sb="10" eb="11">
      <t>バン</t>
    </rPh>
    <rPh sb="13" eb="14">
      <t>ゴウ</t>
    </rPh>
    <phoneticPr fontId="5"/>
  </si>
  <si>
    <t>鶴岡市温海丁4</t>
    <rPh sb="0" eb="3">
      <t>ツルオカシ</t>
    </rPh>
    <rPh sb="3" eb="5">
      <t>アツミ</t>
    </rPh>
    <rPh sb="5" eb="6">
      <t>テイ</t>
    </rPh>
    <phoneticPr fontId="5"/>
  </si>
  <si>
    <t>恵徳鮮魚</t>
    <rPh sb="0" eb="1">
      <t>メグミ</t>
    </rPh>
    <rPh sb="1" eb="2">
      <t>トク</t>
    </rPh>
    <rPh sb="2" eb="4">
      <t>センギョ</t>
    </rPh>
    <phoneticPr fontId="5"/>
  </si>
  <si>
    <t>鶴岡市鼠ヶ関乙43-2</t>
    <rPh sb="3" eb="6">
      <t>ネズガセキ</t>
    </rPh>
    <rPh sb="6" eb="7">
      <t>オツ</t>
    </rPh>
    <phoneticPr fontId="5"/>
  </si>
  <si>
    <t>事業所名・店舗名</t>
    <rPh sb="0" eb="3">
      <t>ジギョウショ</t>
    </rPh>
    <rPh sb="3" eb="4">
      <t>メイ</t>
    </rPh>
    <rPh sb="5" eb="7">
      <t>テンポ</t>
    </rPh>
    <rPh sb="7" eb="8">
      <t>メイ</t>
    </rPh>
    <phoneticPr fontId="3"/>
  </si>
  <si>
    <t>担当者
職氏名</t>
    <rPh sb="0" eb="3">
      <t>タントウシャ</t>
    </rPh>
    <rPh sb="4" eb="5">
      <t>ショク</t>
    </rPh>
    <rPh sb="5" eb="7">
      <t>シメイ</t>
    </rPh>
    <phoneticPr fontId="3"/>
  </si>
  <si>
    <t>業種</t>
    <rPh sb="0" eb="2">
      <t>ギョウシュ</t>
    </rPh>
    <phoneticPr fontId="3"/>
  </si>
  <si>
    <t>補助対
象上限</t>
  </si>
  <si>
    <t>補助額
上限</t>
  </si>
  <si>
    <t>ＴＥＬ</t>
    <phoneticPr fontId="3"/>
  </si>
  <si>
    <t>メール</t>
    <phoneticPr fontId="3"/>
  </si>
  <si>
    <t>②旅館・ホテル(101～300)</t>
  </si>
  <si>
    <t>997-1201</t>
  </si>
  <si>
    <t>⑦和食店・居酒屋</t>
  </si>
  <si>
    <t>997-0015</t>
  </si>
  <si>
    <t>997-0034</t>
  </si>
  <si>
    <t>997-0821</t>
  </si>
  <si>
    <t>info@otakitei.com</t>
  </si>
  <si>
    <t>997-0047</t>
  </si>
  <si>
    <t>dininghana@hotmail.co.jp</t>
  </si>
  <si>
    <t>997-0033</t>
  </si>
  <si>
    <t>①旅館・ホテル(301～）</t>
  </si>
  <si>
    <t>999-7204</t>
  </si>
  <si>
    <t>④旅館・ホテル(～50)</t>
  </si>
  <si>
    <t>hori@horiryokan.com</t>
  </si>
  <si>
    <t>ブラックバード・マーケット</t>
  </si>
  <si>
    <t>997-0022</t>
  </si>
  <si>
    <t>blackbirdmarket@icloud.com</t>
  </si>
  <si>
    <t>haretoke.tsuruoka@gmail.com</t>
  </si>
  <si>
    <t>③旅館・ホテル(51～100)</t>
  </si>
  <si>
    <t>999-7463</t>
  </si>
  <si>
    <t>araiso2@nisaburo.co.jp</t>
  </si>
  <si>
    <t>997-0752</t>
  </si>
  <si>
    <t>info@tsukasaya.gr.jp</t>
  </si>
  <si>
    <t>997-0816</t>
  </si>
  <si>
    <t>999-7126</t>
  </si>
  <si>
    <t>a9e7367fd7dugf7@softbank.ne.jp</t>
  </si>
  <si>
    <t>997-0332</t>
  </si>
  <si>
    <t>997-0028</t>
  </si>
  <si>
    <t>999-7636</t>
  </si>
  <si>
    <t>watanabeken0@icloud.com</t>
  </si>
  <si>
    <t>⑥寿司屋</t>
  </si>
  <si>
    <t>ポムドテール</t>
  </si>
  <si>
    <t>997-0027</t>
  </si>
  <si>
    <t>pommedeterretruffe89@gmail.com</t>
  </si>
  <si>
    <t>usio@beach.ocn.ne.jp</t>
  </si>
  <si>
    <t>997-0834</t>
  </si>
  <si>
    <t>simon.hiroo@gmail.com</t>
  </si>
  <si>
    <t>997-0031</t>
  </si>
  <si>
    <t>997-1124</t>
  </si>
  <si>
    <t>kitahachi7778@yahoo.co.jp</t>
  </si>
  <si>
    <t>はまゆり</t>
  </si>
  <si>
    <t>997-0826</t>
  </si>
  <si>
    <t>080-3326-8277</t>
  </si>
  <si>
    <t>ベッダシチリア</t>
  </si>
  <si>
    <t>997-0166</t>
  </si>
  <si>
    <t>090-1808-3420</t>
  </si>
  <si>
    <t>キッチンfutaba</t>
  </si>
  <si>
    <t>k-futaba-2009-y@ybb.ne.jp</t>
  </si>
  <si>
    <t>たちばなや</t>
  </si>
  <si>
    <t>mail@tachibanaya.jp</t>
  </si>
  <si>
    <t>sensou-yutagawa@feel.ocn.ne.jp</t>
  </si>
  <si>
    <t>997-0857</t>
  </si>
  <si>
    <t>back_to_the_asahi@yahoo.co.jp</t>
  </si>
  <si>
    <t>997-0532</t>
  </si>
  <si>
    <t>t.o.m.i0123@icloud.com</t>
  </si>
  <si>
    <t>⑤セレモニーホール</t>
  </si>
  <si>
    <t>997-0801</t>
  </si>
  <si>
    <t>997-0029</t>
  </si>
  <si>
    <t>997-1117</t>
  </si>
  <si>
    <t>t.nishikawa@ohshokaido.co.jp</t>
  </si>
  <si>
    <t>blanc blanc gastropub</t>
  </si>
  <si>
    <t>surfhi1985@gmail.com</t>
  </si>
  <si>
    <t>999-7464</t>
  </si>
  <si>
    <t>997-0811</t>
  </si>
  <si>
    <t>997-0053</t>
  </si>
  <si>
    <t>info@yukaitei-miyajima.com</t>
  </si>
  <si>
    <t>997-1131</t>
  </si>
  <si>
    <t>chouon@f8.dion.ne.jp</t>
  </si>
  <si>
    <t>997-0014</t>
  </si>
  <si>
    <t>luna@el-sun.com</t>
  </si>
  <si>
    <t>997-0035</t>
  </si>
  <si>
    <t>smile-ing@space.ocn.ne.jp</t>
  </si>
  <si>
    <t>997-1206</t>
  </si>
  <si>
    <t>ginza-kko@nifty.com</t>
  </si>
  <si>
    <t>info@yaotome.in.net</t>
  </si>
  <si>
    <t>090-6624-2662</t>
  </si>
  <si>
    <t>997-0158</t>
  </si>
  <si>
    <t>997-0345</t>
  </si>
  <si>
    <t>reserve@yasunoryokan.com</t>
  </si>
  <si>
    <t>アル・ケッチァーノ</t>
  </si>
  <si>
    <t>info@takeyahotel.co.jp</t>
  </si>
  <si>
    <t>997-0011</t>
  </si>
  <si>
    <t>keigo.0911-kisobaby@docomo.ne.jp</t>
  </si>
  <si>
    <t>k.marutake923@gmail.com</t>
  </si>
  <si>
    <t>999-7652</t>
  </si>
  <si>
    <t>yunosawa@jasmine.ocn.ne.jp</t>
  </si>
  <si>
    <t>999-7202</t>
  </si>
  <si>
    <t>伝票No.</t>
    <rPh sb="0" eb="2">
      <t>デンピョウ</t>
    </rPh>
    <phoneticPr fontId="2"/>
  </si>
  <si>
    <t>（納入先　登録番号</t>
    <rPh sb="1" eb="4">
      <t>ノウニュウサキ</t>
    </rPh>
    <rPh sb="5" eb="7">
      <t>トウロク</t>
    </rPh>
    <rPh sb="7" eb="9">
      <t>バンゴウ</t>
    </rPh>
    <phoneticPr fontId="2"/>
  </si>
  <si>
    <t>）</t>
    <phoneticPr fontId="2"/>
  </si>
  <si>
    <t>（納入者　登録番号</t>
    <rPh sb="1" eb="3">
      <t>ノウニュウ</t>
    </rPh>
    <rPh sb="3" eb="4">
      <t>シャ</t>
    </rPh>
    <rPh sb="5" eb="7">
      <t>トウロク</t>
    </rPh>
    <rPh sb="7" eb="9">
      <t>バンゴウ</t>
    </rPh>
    <phoneticPr fontId="2"/>
  </si>
  <si>
    <t>区分</t>
    <rPh sb="0" eb="2">
      <t>クブン</t>
    </rPh>
    <phoneticPr fontId="2"/>
  </si>
  <si>
    <t>商品名</t>
    <rPh sb="0" eb="3">
      <t>ショウヒンメイ</t>
    </rPh>
    <phoneticPr fontId="2"/>
  </si>
  <si>
    <t>金額(税抜き)</t>
    <rPh sb="0" eb="2">
      <t>キンガク</t>
    </rPh>
    <rPh sb="3" eb="4">
      <t>ゼイ</t>
    </rPh>
    <rPh sb="4" eb="5">
      <t>ヌ</t>
    </rPh>
    <phoneticPr fontId="2"/>
  </si>
  <si>
    <t>税率</t>
    <rPh sb="0" eb="2">
      <t>ゼイリツ</t>
    </rPh>
    <phoneticPr fontId="2"/>
  </si>
  <si>
    <t>金額(税込み)</t>
    <rPh sb="0" eb="2">
      <t>キンガク</t>
    </rPh>
    <rPh sb="3" eb="4">
      <t>ゼイ</t>
    </rPh>
    <rPh sb="4" eb="5">
      <t>コ</t>
    </rPh>
    <phoneticPr fontId="2"/>
  </si>
  <si>
    <t>売上</t>
    <rPh sb="0" eb="2">
      <t>ウリアゲ</t>
    </rPh>
    <phoneticPr fontId="2"/>
  </si>
  <si>
    <t>シロサケ（生鮮）【鶴岡産】</t>
    <rPh sb="9" eb="11">
      <t>ツルオカ</t>
    </rPh>
    <rPh sb="11" eb="12">
      <t>サン</t>
    </rPh>
    <phoneticPr fontId="2"/>
  </si>
  <si>
    <t>軽8.0%</t>
    <rPh sb="0" eb="1">
      <t>カル</t>
    </rPh>
    <phoneticPr fontId="2"/>
  </si>
  <si>
    <t>合計</t>
    <rPh sb="0" eb="2">
      <t>ゴウケイ</t>
    </rPh>
    <phoneticPr fontId="2"/>
  </si>
  <si>
    <t>サワラ（生鮮）【鶴岡産】</t>
  </si>
  <si>
    <t>マダイ（天然 生鮮）【鶴岡産】</t>
  </si>
  <si>
    <t>スルメイカ（生鮮）【鶴岡産】</t>
  </si>
  <si>
    <t>ハタハタ（鮮魚）【鶴岡産】</t>
  </si>
  <si>
    <t>マダラ（鮮魚）【鶴岡産】</t>
  </si>
  <si>
    <t>ヒラメ（鮮魚）【鶴岡産】</t>
  </si>
  <si>
    <t>マガレイ(クチボソカレイ）（鮮魚）【鶴岡産】</t>
  </si>
  <si>
    <t>マフグ（天然 生鮮）【鶴岡産】</t>
  </si>
  <si>
    <t>トラフグ（天然 生鮮）【鶴岡産】</t>
  </si>
  <si>
    <t>ホッコクアカエビ（生鮮）【鶴岡産】</t>
  </si>
  <si>
    <t>ズワイガニ（生鮮）【鶴岡産】</t>
  </si>
  <si>
    <t>ムツ(ノドグロ）（鮮魚）【鶴岡産】</t>
  </si>
  <si>
    <t>店舗情報</t>
    <rPh sb="0" eb="2">
      <t>テンポ</t>
    </rPh>
    <rPh sb="2" eb="4">
      <t>ジョウホウ</t>
    </rPh>
    <phoneticPr fontId="3"/>
  </si>
  <si>
    <t>2,500円/kg</t>
    <phoneticPr fontId="2"/>
  </si>
  <si>
    <t>1,250円/kg</t>
    <phoneticPr fontId="2"/>
  </si>
  <si>
    <t>補助対象魚種</t>
    <rPh sb="0" eb="2">
      <t>ホジョ</t>
    </rPh>
    <rPh sb="2" eb="4">
      <t>タイショウ</t>
    </rPh>
    <rPh sb="4" eb="6">
      <t>ギョシュ</t>
    </rPh>
    <phoneticPr fontId="2"/>
  </si>
  <si>
    <t>5,000円/kg</t>
    <phoneticPr fontId="2"/>
  </si>
  <si>
    <t>2,500円/kg</t>
    <phoneticPr fontId="2"/>
  </si>
  <si>
    <t>登録番号</t>
    <rPh sb="0" eb="2">
      <t>トウロク</t>
    </rPh>
    <rPh sb="2" eb="4">
      <t>バンゴウ</t>
    </rPh>
    <phoneticPr fontId="3"/>
  </si>
  <si>
    <t>皆川　治</t>
    <rPh sb="0" eb="2">
      <t>ミナガワ</t>
    </rPh>
    <rPh sb="3" eb="4">
      <t>オサム</t>
    </rPh>
    <phoneticPr fontId="2"/>
  </si>
  <si>
    <t>997-8601</t>
  </si>
  <si>
    <t>鶴岡市馬場町9-25</t>
    <rPh sb="0" eb="3">
      <t>ツルオカシ</t>
    </rPh>
    <rPh sb="3" eb="6">
      <t>ババチョウ</t>
    </rPh>
    <phoneticPr fontId="2"/>
  </si>
  <si>
    <t>0235-25-2111</t>
  </si>
  <si>
    <t>0235-25-2111</t>
    <phoneticPr fontId="2"/>
  </si>
  <si>
    <t>0235-25-8763</t>
  </si>
  <si>
    <t>nousan@city.tsuruoka.yamagata.jp</t>
  </si>
  <si>
    <t>nousan@city.tsuruoka.yamagata.jp</t>
    <phoneticPr fontId="2"/>
  </si>
  <si>
    <t>納品日：令和４年１０月　　　日</t>
    <rPh sb="0" eb="3">
      <t>ノウヒンビ</t>
    </rPh>
    <rPh sb="4" eb="6">
      <t>レイワ</t>
    </rPh>
    <rPh sb="7" eb="8">
      <t>ネン</t>
    </rPh>
    <rPh sb="10" eb="11">
      <t>ガツ</t>
    </rPh>
    <rPh sb="14" eb="15">
      <t>ニチ</t>
    </rPh>
    <phoneticPr fontId="2"/>
  </si>
  <si>
    <t>補助対象経費の単価上限</t>
    <rPh sb="4" eb="6">
      <t>ケイヒ</t>
    </rPh>
    <phoneticPr fontId="2"/>
  </si>
  <si>
    <t>補助金額の単価上限</t>
    <rPh sb="0" eb="2">
      <t>ホジョ</t>
    </rPh>
    <rPh sb="2" eb="4">
      <t>キンガク</t>
    </rPh>
    <rPh sb="5" eb="7">
      <t>タンカ</t>
    </rPh>
    <rPh sb="7" eb="9">
      <t>ジョウゲン</t>
    </rPh>
    <phoneticPr fontId="2"/>
  </si>
  <si>
    <t>取締役調理長　齋藤聴</t>
    <rPh sb="0" eb="3">
      <t>トリシマリヤク</t>
    </rPh>
    <rPh sb="3" eb="6">
      <t>チョウリチョウ</t>
    </rPh>
    <rPh sb="7" eb="9">
      <t>サイトウ</t>
    </rPh>
    <rPh sb="9" eb="10">
      <t>キ</t>
    </rPh>
    <phoneticPr fontId="1"/>
  </si>
  <si>
    <t>湯温海丁３</t>
    <rPh sb="0" eb="3">
      <t>ユアツミ</t>
    </rPh>
    <rPh sb="3" eb="4">
      <t>テイ</t>
    </rPh>
    <phoneticPr fontId="1"/>
  </si>
  <si>
    <t>0235-43-2211</t>
  </si>
  <si>
    <t>0235-43-3681</t>
  </si>
  <si>
    <t>寿司処三幸</t>
    <rPh sb="0" eb="2">
      <t>スシ</t>
    </rPh>
    <rPh sb="2" eb="3">
      <t>トコロ</t>
    </rPh>
    <rPh sb="3" eb="4">
      <t>サン</t>
    </rPh>
    <rPh sb="4" eb="5">
      <t>シアワ</t>
    </rPh>
    <phoneticPr fontId="1"/>
  </si>
  <si>
    <t>川上祐一</t>
    <rPh sb="0" eb="2">
      <t>カワカミ</t>
    </rPh>
    <rPh sb="2" eb="3">
      <t>ユウ</t>
    </rPh>
    <rPh sb="3" eb="4">
      <t>イチ</t>
    </rPh>
    <phoneticPr fontId="1"/>
  </si>
  <si>
    <t>本町二丁目16-5</t>
    <rPh sb="0" eb="2">
      <t>ホンチョウ</t>
    </rPh>
    <phoneticPr fontId="1"/>
  </si>
  <si>
    <t>0235-22-0236</t>
  </si>
  <si>
    <t>0235-22-4603</t>
  </si>
  <si>
    <t>kawa.you@icloud.com</t>
  </si>
  <si>
    <t>九兵衛旅館</t>
    <rPh sb="0" eb="3">
      <t>クヘエ</t>
    </rPh>
    <rPh sb="3" eb="5">
      <t>リョカン</t>
    </rPh>
    <phoneticPr fontId="1"/>
  </si>
  <si>
    <t>代表取締役　大滝研一郎</t>
    <rPh sb="0" eb="2">
      <t>ダイヒョウ</t>
    </rPh>
    <rPh sb="2" eb="5">
      <t>トリシマリヤク</t>
    </rPh>
    <rPh sb="6" eb="8">
      <t>オオタキ</t>
    </rPh>
    <rPh sb="8" eb="11">
      <t>ケンイチロウ</t>
    </rPh>
    <phoneticPr fontId="1"/>
  </si>
  <si>
    <t>湯田川乙19</t>
    <rPh sb="0" eb="3">
      <t>ユタガワ</t>
    </rPh>
    <rPh sb="3" eb="4">
      <t>オツ</t>
    </rPh>
    <phoneticPr fontId="1"/>
  </si>
  <si>
    <t>0235-35-2777</t>
  </si>
  <si>
    <t>0235-35-3477</t>
  </si>
  <si>
    <t>kuhe@mrj.biglobe.ne.jp</t>
  </si>
  <si>
    <t>珠玉や</t>
    <rPh sb="0" eb="1">
      <t>タマ</t>
    </rPh>
    <rPh sb="1" eb="2">
      <t>タマ</t>
    </rPh>
    <phoneticPr fontId="1"/>
  </si>
  <si>
    <t>湯田川乙39</t>
    <rPh sb="0" eb="3">
      <t>ユタガワ</t>
    </rPh>
    <rPh sb="3" eb="4">
      <t>オツ</t>
    </rPh>
    <phoneticPr fontId="1"/>
  </si>
  <si>
    <t>0235-35-3535</t>
  </si>
  <si>
    <t>居酒屋堂道</t>
    <rPh sb="0" eb="3">
      <t>イザカヤ</t>
    </rPh>
    <rPh sb="3" eb="4">
      <t>ドウ</t>
    </rPh>
    <rPh sb="4" eb="5">
      <t>ミチ</t>
    </rPh>
    <phoneticPr fontId="1"/>
  </si>
  <si>
    <t>堂道幸一</t>
    <rPh sb="0" eb="1">
      <t>ドウ</t>
    </rPh>
    <rPh sb="1" eb="2">
      <t>ミチ</t>
    </rPh>
    <rPh sb="2" eb="4">
      <t>コウイチ</t>
    </rPh>
    <phoneticPr fontId="1"/>
  </si>
  <si>
    <t>末広町6-52</t>
    <rPh sb="0" eb="3">
      <t>スエヒロマチ</t>
    </rPh>
    <phoneticPr fontId="1"/>
  </si>
  <si>
    <t>0235-25-3483</t>
  </si>
  <si>
    <t>湯野浜温泉うしお荘</t>
    <rPh sb="0" eb="3">
      <t>ユノハマ</t>
    </rPh>
    <rPh sb="3" eb="5">
      <t>オンセン</t>
    </rPh>
    <rPh sb="8" eb="9">
      <t>ソウ</t>
    </rPh>
    <phoneticPr fontId="1"/>
  </si>
  <si>
    <t>支配人　延味克士</t>
    <rPh sb="0" eb="2">
      <t>シハイ</t>
    </rPh>
    <rPh sb="2" eb="3">
      <t>ニン</t>
    </rPh>
    <rPh sb="4" eb="5">
      <t>エン</t>
    </rPh>
    <rPh sb="5" eb="6">
      <t>ミ</t>
    </rPh>
    <rPh sb="6" eb="7">
      <t>カツ</t>
    </rPh>
    <rPh sb="7" eb="8">
      <t>シ</t>
    </rPh>
    <phoneticPr fontId="1"/>
  </si>
  <si>
    <t>湯野浜1丁目11-23</t>
    <rPh sb="0" eb="3">
      <t>ユノハマ</t>
    </rPh>
    <rPh sb="4" eb="6">
      <t>チョウメ</t>
    </rPh>
    <phoneticPr fontId="1"/>
  </si>
  <si>
    <t>0235-75-2715</t>
  </si>
  <si>
    <t>0235-75-2604</t>
  </si>
  <si>
    <t>しおさい荘</t>
    <rPh sb="4" eb="5">
      <t>ソウ</t>
    </rPh>
    <phoneticPr fontId="1"/>
  </si>
  <si>
    <t>佐藤良治</t>
    <rPh sb="0" eb="2">
      <t>サトウ</t>
    </rPh>
    <rPh sb="2" eb="4">
      <t>リョウジ</t>
    </rPh>
    <phoneticPr fontId="1"/>
  </si>
  <si>
    <t>鼠ヶ関乙45</t>
    <rPh sb="0" eb="3">
      <t>ネズガセキ</t>
    </rPh>
    <rPh sb="3" eb="4">
      <t>オツ</t>
    </rPh>
    <phoneticPr fontId="1"/>
  </si>
  <si>
    <t>0235-44-2751</t>
  </si>
  <si>
    <t>鮮魚料理　浜っ娘</t>
    <rPh sb="0" eb="2">
      <t>センギョ</t>
    </rPh>
    <rPh sb="2" eb="4">
      <t>リョウリ</t>
    </rPh>
    <rPh sb="5" eb="6">
      <t>ハマ</t>
    </rPh>
    <rPh sb="7" eb="8">
      <t>ムスメ</t>
    </rPh>
    <phoneticPr fontId="1"/>
  </si>
  <si>
    <t>石川晃</t>
    <rPh sb="0" eb="2">
      <t>イシカワ</t>
    </rPh>
    <rPh sb="2" eb="3">
      <t>コウ</t>
    </rPh>
    <phoneticPr fontId="1"/>
  </si>
  <si>
    <t>泉町6-1</t>
    <rPh sb="0" eb="1">
      <t>イズミ</t>
    </rPh>
    <rPh sb="1" eb="2">
      <t>マチ</t>
    </rPh>
    <phoneticPr fontId="1"/>
  </si>
  <si>
    <t>0235-23-8235</t>
  </si>
  <si>
    <t>aesengyo@gmail.com</t>
  </si>
  <si>
    <t>地酒・地魚料理　公凛</t>
    <rPh sb="0" eb="2">
      <t>ジザケ</t>
    </rPh>
    <rPh sb="3" eb="4">
      <t>ジ</t>
    </rPh>
    <rPh sb="4" eb="5">
      <t>ザカナ</t>
    </rPh>
    <rPh sb="5" eb="7">
      <t>リョウリ</t>
    </rPh>
    <rPh sb="8" eb="9">
      <t>コウ</t>
    </rPh>
    <rPh sb="9" eb="10">
      <t>リン</t>
    </rPh>
    <phoneticPr fontId="1"/>
  </si>
  <si>
    <t>小野寺公美子</t>
    <rPh sb="0" eb="3">
      <t>オノデラ</t>
    </rPh>
    <rPh sb="3" eb="4">
      <t>コウ</t>
    </rPh>
    <rPh sb="4" eb="6">
      <t>ヨシコ</t>
    </rPh>
    <phoneticPr fontId="1"/>
  </si>
  <si>
    <t>末広町10-2</t>
    <rPh sb="0" eb="3">
      <t>スエヒロマチ</t>
    </rPh>
    <phoneticPr fontId="1"/>
  </si>
  <si>
    <t>和食　藤川</t>
    <rPh sb="0" eb="2">
      <t>ワショク</t>
    </rPh>
    <rPh sb="3" eb="5">
      <t>フジカワ</t>
    </rPh>
    <phoneticPr fontId="1"/>
  </si>
  <si>
    <t>店主　齋藤正俊</t>
    <rPh sb="0" eb="2">
      <t>テンシュ</t>
    </rPh>
    <rPh sb="3" eb="5">
      <t>サイトウ</t>
    </rPh>
    <rPh sb="5" eb="7">
      <t>マサトシ</t>
    </rPh>
    <phoneticPr fontId="1"/>
  </si>
  <si>
    <t>本町二丁目15-27</t>
    <rPh sb="0" eb="2">
      <t>ホンチョウ</t>
    </rPh>
    <phoneticPr fontId="1"/>
  </si>
  <si>
    <t>0235-22-8821</t>
  </si>
  <si>
    <t>マルイ旅館</t>
    <rPh sb="3" eb="5">
      <t>リョカン</t>
    </rPh>
    <phoneticPr fontId="1"/>
  </si>
  <si>
    <t>五十嵐伊都夫</t>
    <rPh sb="0" eb="3">
      <t>イガラシ</t>
    </rPh>
    <rPh sb="3" eb="5">
      <t>イト</t>
    </rPh>
    <rPh sb="5" eb="6">
      <t>オット</t>
    </rPh>
    <phoneticPr fontId="1"/>
  </si>
  <si>
    <t>鼠ヶ関乙82</t>
    <rPh sb="0" eb="3">
      <t>ネズガセキ</t>
    </rPh>
    <rPh sb="3" eb="4">
      <t>オツ</t>
    </rPh>
    <phoneticPr fontId="1"/>
  </si>
  <si>
    <t>0235-44-2079</t>
  </si>
  <si>
    <t>0235-44-3028</t>
  </si>
  <si>
    <t>和定食　滝太郎</t>
    <rPh sb="0" eb="1">
      <t>ワ</t>
    </rPh>
    <rPh sb="1" eb="3">
      <t>テイショク</t>
    </rPh>
    <rPh sb="4" eb="5">
      <t>タキ</t>
    </rPh>
    <rPh sb="5" eb="7">
      <t>タロウ</t>
    </rPh>
    <phoneticPr fontId="1"/>
  </si>
  <si>
    <t>有賀推奈</t>
    <rPh sb="0" eb="2">
      <t>アリガ</t>
    </rPh>
    <rPh sb="2" eb="3">
      <t>スイ</t>
    </rPh>
    <rPh sb="3" eb="4">
      <t>ナ</t>
    </rPh>
    <phoneticPr fontId="1"/>
  </si>
  <si>
    <t>錦町8-30</t>
    <rPh sb="0" eb="2">
      <t>ニシキマチ</t>
    </rPh>
    <phoneticPr fontId="1"/>
  </si>
  <si>
    <t>0235-24-8780</t>
  </si>
  <si>
    <t>0235-24-8781</t>
  </si>
  <si>
    <t>nextevolution@arigagumi.co.jp</t>
  </si>
  <si>
    <t>湯の澤温泉　地蔵の湯</t>
    <rPh sb="0" eb="1">
      <t>ユ</t>
    </rPh>
    <rPh sb="2" eb="3">
      <t>サワ</t>
    </rPh>
    <rPh sb="3" eb="5">
      <t>オンセン</t>
    </rPh>
    <rPh sb="6" eb="8">
      <t>ジゾウ</t>
    </rPh>
    <rPh sb="9" eb="10">
      <t>ユ</t>
    </rPh>
    <phoneticPr fontId="1"/>
  </si>
  <si>
    <t>料理長・取締役
小野　由之</t>
    <rPh sb="0" eb="3">
      <t>リョウリチョウ</t>
    </rPh>
    <rPh sb="4" eb="7">
      <t>トリシマリヤク</t>
    </rPh>
    <rPh sb="8" eb="10">
      <t>オノ</t>
    </rPh>
    <rPh sb="11" eb="13">
      <t>ヨシユキ</t>
    </rPh>
    <phoneticPr fontId="1"/>
  </si>
  <si>
    <t>添川字湯の沢5番地甲</t>
    <rPh sb="0" eb="2">
      <t>ソエガワ</t>
    </rPh>
    <rPh sb="2" eb="3">
      <t>アザ</t>
    </rPh>
    <rPh sb="3" eb="4">
      <t>ユ</t>
    </rPh>
    <rPh sb="5" eb="6">
      <t>サワ</t>
    </rPh>
    <rPh sb="7" eb="9">
      <t>バンチ</t>
    </rPh>
    <rPh sb="9" eb="10">
      <t>コウ</t>
    </rPh>
    <phoneticPr fontId="1"/>
  </si>
  <si>
    <t>0235-64-4170</t>
  </si>
  <si>
    <t>0235-64-4100</t>
  </si>
  <si>
    <t>愉海亭みやじま</t>
    <rPh sb="0" eb="1">
      <t>ユ</t>
    </rPh>
    <rPh sb="1" eb="2">
      <t>ウミ</t>
    </rPh>
    <rPh sb="2" eb="3">
      <t>テイ</t>
    </rPh>
    <phoneticPr fontId="1"/>
  </si>
  <si>
    <t>経理　小林</t>
    <rPh sb="0" eb="2">
      <t>ケイリ</t>
    </rPh>
    <rPh sb="3" eb="5">
      <t>コバヤシ</t>
    </rPh>
    <phoneticPr fontId="1"/>
  </si>
  <si>
    <t>湯野浜1丁目6-4</t>
    <rPh sb="0" eb="3">
      <t>ユノハマ</t>
    </rPh>
    <phoneticPr fontId="1"/>
  </si>
  <si>
    <t>0235-75-2311</t>
  </si>
  <si>
    <t>0235-76-3055</t>
  </si>
  <si>
    <t>前田優</t>
    <rPh sb="0" eb="2">
      <t>マエダ</t>
    </rPh>
    <rPh sb="2" eb="3">
      <t>ユウ</t>
    </rPh>
    <phoneticPr fontId="1"/>
  </si>
  <si>
    <t>泉町7-35</t>
    <rPh sb="0" eb="1">
      <t>イズミ</t>
    </rPh>
    <rPh sb="1" eb="2">
      <t>マチ</t>
    </rPh>
    <phoneticPr fontId="1"/>
  </si>
  <si>
    <t>0235-24-8222</t>
  </si>
  <si>
    <t>0235-22-6113</t>
  </si>
  <si>
    <t>machiyan1225@yahoo.co.jp</t>
  </si>
  <si>
    <t>日本料理いづみ</t>
    <rPh sb="0" eb="2">
      <t>ニホン</t>
    </rPh>
    <rPh sb="2" eb="4">
      <t>リョウリ</t>
    </rPh>
    <phoneticPr fontId="1"/>
  </si>
  <si>
    <t>泉町6-6</t>
    <rPh sb="0" eb="1">
      <t>イズミ</t>
    </rPh>
    <rPh sb="1" eb="2">
      <t>マチ</t>
    </rPh>
    <phoneticPr fontId="1"/>
  </si>
  <si>
    <t>0235-25-2283</t>
  </si>
  <si>
    <t>魚匠ダイニング　沖海月</t>
    <rPh sb="0" eb="1">
      <t>サカナ</t>
    </rPh>
    <rPh sb="1" eb="2">
      <t>タクミ</t>
    </rPh>
    <rPh sb="8" eb="9">
      <t>オキ</t>
    </rPh>
    <rPh sb="9" eb="10">
      <t>ウミ</t>
    </rPh>
    <rPh sb="10" eb="11">
      <t>ツキ</t>
    </rPh>
    <phoneticPr fontId="1"/>
  </si>
  <si>
    <t>須田剛史</t>
    <rPh sb="0" eb="2">
      <t>スダ</t>
    </rPh>
    <rPh sb="2" eb="4">
      <t>ツヨシ</t>
    </rPh>
    <phoneticPr fontId="1"/>
  </si>
  <si>
    <t>今泉字大久保657-1</t>
    <rPh sb="0" eb="2">
      <t>イマイズミ</t>
    </rPh>
    <rPh sb="2" eb="3">
      <t>アザ</t>
    </rPh>
    <rPh sb="3" eb="6">
      <t>オオクボ</t>
    </rPh>
    <phoneticPr fontId="1"/>
  </si>
  <si>
    <t>0235-64-8356</t>
  </si>
  <si>
    <t>0235-33-1129</t>
  </si>
  <si>
    <t>賄い料理の店　いのうえ</t>
    <rPh sb="0" eb="1">
      <t>マカナ</t>
    </rPh>
    <rPh sb="2" eb="4">
      <t>リョウリ</t>
    </rPh>
    <rPh sb="5" eb="6">
      <t>ミセ</t>
    </rPh>
    <phoneticPr fontId="1"/>
  </si>
  <si>
    <t>井上康春</t>
    <rPh sb="0" eb="2">
      <t>イノウエ</t>
    </rPh>
    <rPh sb="2" eb="3">
      <t>ヤス</t>
    </rPh>
    <rPh sb="3" eb="4">
      <t>ハル</t>
    </rPh>
    <phoneticPr fontId="1"/>
  </si>
  <si>
    <t>文園町13-20</t>
    <rPh sb="0" eb="3">
      <t>フミゾノチョウ</t>
    </rPh>
    <phoneticPr fontId="1"/>
  </si>
  <si>
    <t>0235-23-1318</t>
  </si>
  <si>
    <t>0235-23-1744</t>
  </si>
  <si>
    <t>i384@major.ocn.ne.jp</t>
  </si>
  <si>
    <t>新茶屋</t>
    <rPh sb="0" eb="3">
      <t>シンチャヤ</t>
    </rPh>
    <phoneticPr fontId="1"/>
  </si>
  <si>
    <t>久我彩子</t>
    <rPh sb="0" eb="2">
      <t>クガ</t>
    </rPh>
    <rPh sb="2" eb="4">
      <t>アヤコ</t>
    </rPh>
    <phoneticPr fontId="1"/>
  </si>
  <si>
    <t>本町三丁目11-39</t>
    <rPh sb="0" eb="2">
      <t>ホンチョウ</t>
    </rPh>
    <phoneticPr fontId="1"/>
  </si>
  <si>
    <t>0235-22-0521</t>
  </si>
  <si>
    <t>0235-22-8220</t>
  </si>
  <si>
    <t>info@shincha-ya.com</t>
  </si>
  <si>
    <t>ベルナール鶴岡</t>
    <rPh sb="5" eb="7">
      <t>ツルオカ</t>
    </rPh>
    <phoneticPr fontId="1"/>
  </si>
  <si>
    <t>工藤知成</t>
    <rPh sb="0" eb="2">
      <t>クドウ</t>
    </rPh>
    <rPh sb="2" eb="3">
      <t>シ</t>
    </rPh>
    <rPh sb="3" eb="4">
      <t>ナリ</t>
    </rPh>
    <phoneticPr fontId="1"/>
  </si>
  <si>
    <t>美咲町32-1</t>
    <rPh sb="0" eb="2">
      <t>ミサキ</t>
    </rPh>
    <rPh sb="2" eb="3">
      <t>マチ</t>
    </rPh>
    <phoneticPr fontId="1"/>
  </si>
  <si>
    <t>0235-26-2020</t>
  </si>
  <si>
    <t>0235-26-2022</t>
  </si>
  <si>
    <t>hirakata-k@arkbell.net</t>
  </si>
  <si>
    <t>渡部英俊</t>
    <rPh sb="0" eb="2">
      <t>ワタナベ</t>
    </rPh>
    <rPh sb="2" eb="3">
      <t>ヒデ</t>
    </rPh>
    <rPh sb="3" eb="4">
      <t>トシ</t>
    </rPh>
    <phoneticPr fontId="1"/>
  </si>
  <si>
    <t>⑨洋食店・その他</t>
  </si>
  <si>
    <t>美原町9-26</t>
    <rPh sb="0" eb="3">
      <t>ミハラマチ</t>
    </rPh>
    <phoneticPr fontId="1"/>
  </si>
  <si>
    <t>0235-24-1141</t>
  </si>
  <si>
    <t>佐藤鮮魚店</t>
    <rPh sb="0" eb="2">
      <t>サトウ</t>
    </rPh>
    <rPh sb="2" eb="4">
      <t>センギョ</t>
    </rPh>
    <rPh sb="4" eb="5">
      <t>テン</t>
    </rPh>
    <phoneticPr fontId="1"/>
  </si>
  <si>
    <t>佐藤茂</t>
    <rPh sb="0" eb="2">
      <t>サトウ</t>
    </rPh>
    <rPh sb="2" eb="3">
      <t>シゲル</t>
    </rPh>
    <phoneticPr fontId="1"/>
  </si>
  <si>
    <t>⑧鮮魚店が営む仕出し店</t>
    <rPh sb="1" eb="3">
      <t>センギョ</t>
    </rPh>
    <rPh sb="3" eb="4">
      <t>テン</t>
    </rPh>
    <rPh sb="5" eb="6">
      <t>イトナ</t>
    </rPh>
    <rPh sb="7" eb="9">
      <t>シダ</t>
    </rPh>
    <rPh sb="10" eb="11">
      <t>テン</t>
    </rPh>
    <phoneticPr fontId="1"/>
  </si>
  <si>
    <t>997-0404</t>
  </si>
  <si>
    <t>下名川字落合203</t>
    <rPh sb="0" eb="1">
      <t>シモ</t>
    </rPh>
    <rPh sb="1" eb="3">
      <t>ナガワ</t>
    </rPh>
    <rPh sb="3" eb="4">
      <t>アザ</t>
    </rPh>
    <rPh sb="4" eb="6">
      <t>オチアイ</t>
    </rPh>
    <phoneticPr fontId="1"/>
  </si>
  <si>
    <t>0235-53-2348</t>
  </si>
  <si>
    <t>0235-53-2439</t>
  </si>
  <si>
    <t>keep.happy.310@gmail.com</t>
  </si>
  <si>
    <t>萬国屋</t>
    <rPh sb="0" eb="1">
      <t>ヨロズ</t>
    </rPh>
    <rPh sb="1" eb="2">
      <t>クニ</t>
    </rPh>
    <rPh sb="2" eb="3">
      <t>ヤ</t>
    </rPh>
    <phoneticPr fontId="1"/>
  </si>
  <si>
    <t>遠藤　浩司</t>
    <rPh sb="0" eb="2">
      <t>エンドウ</t>
    </rPh>
    <rPh sb="3" eb="5">
      <t>コウジ</t>
    </rPh>
    <phoneticPr fontId="1"/>
  </si>
  <si>
    <t>湯温海丁1</t>
    <rPh sb="0" eb="3">
      <t>ユアツミ</t>
    </rPh>
    <rPh sb="3" eb="4">
      <t>テイ</t>
    </rPh>
    <phoneticPr fontId="1"/>
  </si>
  <si>
    <t>0235-43-4711</t>
  </si>
  <si>
    <t>0235-43-2277</t>
  </si>
  <si>
    <t>k.endo@bankokuya.jp</t>
  </si>
  <si>
    <t>天金</t>
    <rPh sb="0" eb="1">
      <t>テン</t>
    </rPh>
    <rPh sb="1" eb="2">
      <t>カネ</t>
    </rPh>
    <phoneticPr fontId="1"/>
  </si>
  <si>
    <t>店長　佐藤匠
代表　栗林雄作</t>
    <rPh sb="0" eb="2">
      <t>テンチョウ</t>
    </rPh>
    <rPh sb="3" eb="5">
      <t>サトウ</t>
    </rPh>
    <rPh sb="5" eb="6">
      <t>タクミ</t>
    </rPh>
    <rPh sb="7" eb="9">
      <t>ダイヒョウ</t>
    </rPh>
    <rPh sb="10" eb="12">
      <t>クリバヤシ</t>
    </rPh>
    <rPh sb="12" eb="13">
      <t>オス</t>
    </rPh>
    <rPh sb="13" eb="14">
      <t>サク</t>
    </rPh>
    <phoneticPr fontId="1"/>
  </si>
  <si>
    <t>997-0853</t>
  </si>
  <si>
    <t>本町三丁目1-41</t>
    <rPh sb="0" eb="2">
      <t>ホンチョウ</t>
    </rPh>
    <phoneticPr fontId="1"/>
  </si>
  <si>
    <t>0235-64-8240</t>
  </si>
  <si>
    <t>yuusaku3323@au.com</t>
  </si>
  <si>
    <t>弁天茶屋</t>
    <rPh sb="0" eb="2">
      <t>ベンテン</t>
    </rPh>
    <rPh sb="2" eb="4">
      <t>チャヤ</t>
    </rPh>
    <phoneticPr fontId="1"/>
  </si>
  <si>
    <t>佐藤福美</t>
    <rPh sb="0" eb="2">
      <t>サトウ</t>
    </rPh>
    <rPh sb="2" eb="4">
      <t>フクミ</t>
    </rPh>
    <phoneticPr fontId="1"/>
  </si>
  <si>
    <t>鼠ヶ関乙41</t>
    <rPh sb="0" eb="3">
      <t>ネズガセキ</t>
    </rPh>
    <rPh sb="3" eb="4">
      <t>オツ</t>
    </rPh>
    <phoneticPr fontId="1"/>
  </si>
  <si>
    <t>0235-44-2589</t>
  </si>
  <si>
    <t>0235-44-2828</t>
  </si>
  <si>
    <t>事務　宮城千里</t>
    <rPh sb="0" eb="2">
      <t>ジム</t>
    </rPh>
    <rPh sb="3" eb="5">
      <t>ミヤギ</t>
    </rPh>
    <rPh sb="5" eb="7">
      <t>チサト</t>
    </rPh>
    <phoneticPr fontId="1"/>
  </si>
  <si>
    <t>997-0806</t>
  </si>
  <si>
    <t>遠賀原字稲荷43</t>
    <rPh sb="0" eb="3">
      <t>オガワラ</t>
    </rPh>
    <rPh sb="3" eb="4">
      <t>アザ</t>
    </rPh>
    <rPh sb="4" eb="6">
      <t>イナリ</t>
    </rPh>
    <phoneticPr fontId="1"/>
  </si>
  <si>
    <t>0235-26-0609</t>
  </si>
  <si>
    <t>0235-26-0933</t>
  </si>
  <si>
    <t>allche.soumu003@gmail.cpm</t>
  </si>
  <si>
    <t>ファリナモーレ</t>
  </si>
  <si>
    <t>末広町3-1
マリカ東館1階FOODEVER内</t>
    <rPh sb="0" eb="2">
      <t>スエヒロ</t>
    </rPh>
    <rPh sb="2" eb="3">
      <t>マチ</t>
    </rPh>
    <rPh sb="10" eb="11">
      <t>ヒガシ</t>
    </rPh>
    <rPh sb="11" eb="12">
      <t>カン</t>
    </rPh>
    <rPh sb="13" eb="14">
      <t>カイ</t>
    </rPh>
    <rPh sb="22" eb="23">
      <t>ナイ</t>
    </rPh>
    <phoneticPr fontId="1"/>
  </si>
  <si>
    <t>0235-64-0520</t>
  </si>
  <si>
    <t>0235-64-0690</t>
  </si>
  <si>
    <t>華夕美　日本海</t>
    <rPh sb="0" eb="1">
      <t>ハナ</t>
    </rPh>
    <rPh sb="1" eb="3">
      <t>ユミ</t>
    </rPh>
    <rPh sb="4" eb="6">
      <t>ニホン</t>
    </rPh>
    <rPh sb="6" eb="7">
      <t>カイ</t>
    </rPh>
    <phoneticPr fontId="1"/>
  </si>
  <si>
    <t>西川富美子</t>
    <rPh sb="0" eb="2">
      <t>ニシカワ</t>
    </rPh>
    <rPh sb="2" eb="3">
      <t>トミ</t>
    </rPh>
    <rPh sb="3" eb="4">
      <t>ビ</t>
    </rPh>
    <rPh sb="4" eb="5">
      <t>コ</t>
    </rPh>
    <phoneticPr fontId="1"/>
  </si>
  <si>
    <t>下川字窪畑1-523</t>
    <rPh sb="0" eb="2">
      <t>シモカワ</t>
    </rPh>
    <rPh sb="2" eb="3">
      <t>アザ</t>
    </rPh>
    <rPh sb="3" eb="4">
      <t>クボ</t>
    </rPh>
    <rPh sb="4" eb="5">
      <t>ハタケ</t>
    </rPh>
    <phoneticPr fontId="1"/>
  </si>
  <si>
    <t>0235-75-2021</t>
  </si>
  <si>
    <t>0235-75-2024</t>
  </si>
  <si>
    <t>竹屋ホテル</t>
    <rPh sb="0" eb="2">
      <t>タケヤ</t>
    </rPh>
    <phoneticPr fontId="1"/>
  </si>
  <si>
    <t>専務　佐藤航</t>
    <rPh sb="0" eb="2">
      <t>センム</t>
    </rPh>
    <rPh sb="3" eb="5">
      <t>サトウ</t>
    </rPh>
    <rPh sb="5" eb="6">
      <t>ワタル</t>
    </rPh>
    <phoneticPr fontId="1"/>
  </si>
  <si>
    <t>湯野浜1丁目9-25</t>
    <rPh sb="0" eb="3">
      <t>ユノハマ</t>
    </rPh>
    <phoneticPr fontId="1"/>
  </si>
  <si>
    <t>0235-75-2031</t>
  </si>
  <si>
    <t>0235-75-2040</t>
  </si>
  <si>
    <t>梅津鮮魚店</t>
    <rPh sb="0" eb="2">
      <t>ウメツ</t>
    </rPh>
    <rPh sb="2" eb="4">
      <t>センギョ</t>
    </rPh>
    <rPh sb="4" eb="5">
      <t>テン</t>
    </rPh>
    <phoneticPr fontId="1"/>
  </si>
  <si>
    <t>梅津亮一</t>
    <rPh sb="0" eb="2">
      <t>ウメツ</t>
    </rPh>
    <rPh sb="2" eb="4">
      <t>リョウイチ</t>
    </rPh>
    <phoneticPr fontId="1"/>
  </si>
  <si>
    <t>本町三丁目14-31</t>
    <rPh sb="0" eb="2">
      <t>ホンチョウ</t>
    </rPh>
    <rPh sb="2" eb="5">
      <t>３チョウメ</t>
    </rPh>
    <phoneticPr fontId="1"/>
  </si>
  <si>
    <t>0235-22-0574</t>
  </si>
  <si>
    <t>osakana3@cameo.plala.or.jp</t>
  </si>
  <si>
    <t>寿司・天婦羅　芝楽</t>
    <rPh sb="0" eb="2">
      <t>スシ</t>
    </rPh>
    <rPh sb="3" eb="6">
      <t>テンプラ</t>
    </rPh>
    <rPh sb="7" eb="8">
      <t>シバ</t>
    </rPh>
    <rPh sb="8" eb="9">
      <t>ラク</t>
    </rPh>
    <phoneticPr fontId="1"/>
  </si>
  <si>
    <t>郷守幸夫</t>
    <rPh sb="0" eb="1">
      <t>ゴウ</t>
    </rPh>
    <rPh sb="1" eb="2">
      <t>マモル</t>
    </rPh>
    <rPh sb="2" eb="4">
      <t>サチオ</t>
    </rPh>
    <phoneticPr fontId="1"/>
  </si>
  <si>
    <t>本町二丁目2-12</t>
    <rPh sb="0" eb="2">
      <t>ホンチョウ</t>
    </rPh>
    <phoneticPr fontId="1"/>
  </si>
  <si>
    <t>0235-22-1521</t>
  </si>
  <si>
    <t>和洋創作料理　べんけい</t>
    <rPh sb="0" eb="2">
      <t>ワヨウ</t>
    </rPh>
    <rPh sb="2" eb="4">
      <t>ソウサク</t>
    </rPh>
    <rPh sb="4" eb="6">
      <t>リョウリ</t>
    </rPh>
    <phoneticPr fontId="1"/>
  </si>
  <si>
    <t>錦町12-16</t>
    <rPh sb="0" eb="2">
      <t>ニシキチョウ</t>
    </rPh>
    <phoneticPr fontId="1"/>
  </si>
  <si>
    <t>0235-23-4575</t>
  </si>
  <si>
    <t>0235-35-0228</t>
  </si>
  <si>
    <t>民宿　丸武</t>
    <rPh sb="0" eb="2">
      <t>ミンシュク</t>
    </rPh>
    <rPh sb="3" eb="4">
      <t>マル</t>
    </rPh>
    <rPh sb="4" eb="5">
      <t>タケ</t>
    </rPh>
    <phoneticPr fontId="1"/>
  </si>
  <si>
    <t>佐藤国光</t>
    <rPh sb="0" eb="2">
      <t>サトウ</t>
    </rPh>
    <rPh sb="2" eb="4">
      <t>クニミツ</t>
    </rPh>
    <phoneticPr fontId="1"/>
  </si>
  <si>
    <t>鼠ヶ関乙208-23</t>
    <rPh sb="0" eb="3">
      <t>ネズガセキ</t>
    </rPh>
    <rPh sb="3" eb="4">
      <t>オツ</t>
    </rPh>
    <phoneticPr fontId="1"/>
  </si>
  <si>
    <t>0235-44-2185</t>
  </si>
  <si>
    <t>0235-44-2265</t>
  </si>
  <si>
    <t>はまあかり潮音閣</t>
    <rPh sb="5" eb="6">
      <t>シオ</t>
    </rPh>
    <rPh sb="6" eb="7">
      <t>オト</t>
    </rPh>
    <rPh sb="7" eb="8">
      <t>カク</t>
    </rPh>
    <phoneticPr fontId="1"/>
  </si>
  <si>
    <t>奥山勲道</t>
    <rPh sb="0" eb="2">
      <t>オクヤマ</t>
    </rPh>
    <rPh sb="2" eb="3">
      <t>イサオ</t>
    </rPh>
    <rPh sb="3" eb="4">
      <t>ミチ</t>
    </rPh>
    <phoneticPr fontId="1"/>
  </si>
  <si>
    <t>湯野浜1丁目26-4</t>
    <rPh sb="0" eb="3">
      <t>ユノハマ</t>
    </rPh>
    <phoneticPr fontId="1"/>
  </si>
  <si>
    <t>0235-75-2134</t>
  </si>
  <si>
    <t>0235-75-2884</t>
  </si>
  <si>
    <t>寿しの長三郎</t>
    <rPh sb="0" eb="1">
      <t>ス</t>
    </rPh>
    <rPh sb="3" eb="6">
      <t>チョウザブロウ</t>
    </rPh>
    <phoneticPr fontId="1"/>
  </si>
  <si>
    <t>今野健</t>
    <rPh sb="0" eb="2">
      <t>コンノ</t>
    </rPh>
    <rPh sb="2" eb="3">
      <t>ケン</t>
    </rPh>
    <phoneticPr fontId="1"/>
  </si>
  <si>
    <t>泉町6-3</t>
    <rPh sb="0" eb="1">
      <t>イズミ</t>
    </rPh>
    <rPh sb="1" eb="2">
      <t>マチ</t>
    </rPh>
    <phoneticPr fontId="1"/>
  </si>
  <si>
    <t>0235-25-3217</t>
  </si>
  <si>
    <t>0235-64-8148</t>
  </si>
  <si>
    <t>info@chozaburo.jp</t>
  </si>
  <si>
    <t>居酒屋せいご</t>
    <rPh sb="0" eb="3">
      <t>イザカヤ</t>
    </rPh>
    <phoneticPr fontId="1"/>
  </si>
  <si>
    <t>鈴木功</t>
    <rPh sb="0" eb="2">
      <t>スズキ</t>
    </rPh>
    <rPh sb="2" eb="3">
      <t>イサオ</t>
    </rPh>
    <phoneticPr fontId="1"/>
  </si>
  <si>
    <t>末広町6-50</t>
    <rPh sb="0" eb="3">
      <t>スエヒロマチ</t>
    </rPh>
    <phoneticPr fontId="1"/>
  </si>
  <si>
    <t>0235-25-0651</t>
  </si>
  <si>
    <t>0235-33-3710</t>
  </si>
  <si>
    <t>扇寿し</t>
    <rPh sb="0" eb="1">
      <t>オウギ</t>
    </rPh>
    <rPh sb="1" eb="2">
      <t>ス</t>
    </rPh>
    <phoneticPr fontId="1"/>
  </si>
  <si>
    <t>中村藤雄</t>
    <rPh sb="0" eb="2">
      <t>ナカムラ</t>
    </rPh>
    <rPh sb="2" eb="4">
      <t>フジオ</t>
    </rPh>
    <phoneticPr fontId="1"/>
  </si>
  <si>
    <t>本町一丁目7-28</t>
    <rPh sb="0" eb="2">
      <t>ホンチョウ</t>
    </rPh>
    <phoneticPr fontId="1"/>
  </si>
  <si>
    <t>0235-22-1911</t>
  </si>
  <si>
    <t>0235-25-6008</t>
  </si>
  <si>
    <t>今井鮮魚店</t>
    <rPh sb="0" eb="2">
      <t>イマイ</t>
    </rPh>
    <rPh sb="2" eb="4">
      <t>センギョ</t>
    </rPh>
    <rPh sb="4" eb="5">
      <t>テン</t>
    </rPh>
    <phoneticPr fontId="1"/>
  </si>
  <si>
    <t>今井昭作</t>
    <rPh sb="0" eb="2">
      <t>イマイ</t>
    </rPh>
    <rPh sb="2" eb="4">
      <t>ショウサク</t>
    </rPh>
    <phoneticPr fontId="1"/>
  </si>
  <si>
    <t>菱津は112-6</t>
    <rPh sb="0" eb="2">
      <t>ヒシヅ</t>
    </rPh>
    <phoneticPr fontId="1"/>
  </si>
  <si>
    <t>0235-33-4017</t>
  </si>
  <si>
    <t>0235-33-4019</t>
  </si>
  <si>
    <t>旅館仁三郎</t>
    <rPh sb="0" eb="2">
      <t>リョカン</t>
    </rPh>
    <rPh sb="2" eb="5">
      <t>ニサブロウ</t>
    </rPh>
    <phoneticPr fontId="1"/>
  </si>
  <si>
    <t>本間多鶴子</t>
    <rPh sb="0" eb="2">
      <t>ホンマ</t>
    </rPh>
    <rPh sb="2" eb="5">
      <t>タズコ</t>
    </rPh>
    <phoneticPr fontId="1"/>
  </si>
  <si>
    <t>三瀬己308</t>
    <rPh sb="0" eb="2">
      <t>サンゼ</t>
    </rPh>
    <rPh sb="2" eb="3">
      <t>オノレ</t>
    </rPh>
    <phoneticPr fontId="1"/>
  </si>
  <si>
    <t>0235-73-2109</t>
  </si>
  <si>
    <t>0235-73-2189</t>
  </si>
  <si>
    <t>游水亭いさごや</t>
    <rPh sb="0" eb="1">
      <t>ユウ</t>
    </rPh>
    <rPh sb="1" eb="2">
      <t>ミズ</t>
    </rPh>
    <rPh sb="2" eb="3">
      <t>テイ</t>
    </rPh>
    <phoneticPr fontId="1"/>
  </si>
  <si>
    <t>総務部長　佐藤敦司</t>
    <rPh sb="0" eb="2">
      <t>ソウム</t>
    </rPh>
    <rPh sb="2" eb="4">
      <t>ブチョウ</t>
    </rPh>
    <rPh sb="5" eb="7">
      <t>サトウ</t>
    </rPh>
    <rPh sb="7" eb="8">
      <t>アツシ</t>
    </rPh>
    <rPh sb="8" eb="9">
      <t>ツカサ</t>
    </rPh>
    <phoneticPr fontId="1"/>
  </si>
  <si>
    <t>湯野浜1丁目8-7</t>
    <rPh sb="0" eb="3">
      <t>ユノハマ</t>
    </rPh>
    <rPh sb="4" eb="6">
      <t>チョウメ</t>
    </rPh>
    <phoneticPr fontId="1"/>
  </si>
  <si>
    <t>0235-75-2211</t>
  </si>
  <si>
    <t>0235-75-2775</t>
  </si>
  <si>
    <t>isagoya@isagoya.com</t>
  </si>
  <si>
    <t>由良温泉　ほり旅館</t>
    <rPh sb="0" eb="2">
      <t>ユラ</t>
    </rPh>
    <rPh sb="2" eb="4">
      <t>オンセン</t>
    </rPh>
    <rPh sb="7" eb="9">
      <t>リョカン</t>
    </rPh>
    <phoneticPr fontId="1"/>
  </si>
  <si>
    <t>店主　堀寿勝</t>
    <rPh sb="0" eb="2">
      <t>テンシュ</t>
    </rPh>
    <rPh sb="3" eb="4">
      <t>ホリ</t>
    </rPh>
    <rPh sb="4" eb="5">
      <t>ジュ</t>
    </rPh>
    <rPh sb="5" eb="6">
      <t>カ</t>
    </rPh>
    <phoneticPr fontId="1"/>
  </si>
  <si>
    <t>由良2丁目3-33</t>
    <rPh sb="0" eb="2">
      <t>ユラ</t>
    </rPh>
    <rPh sb="3" eb="5">
      <t>チョウメ</t>
    </rPh>
    <phoneticPr fontId="1"/>
  </si>
  <si>
    <t>0235-73-3158</t>
  </si>
  <si>
    <t>料理屋　ゆう禪</t>
    <rPh sb="0" eb="2">
      <t>リョウリ</t>
    </rPh>
    <rPh sb="2" eb="3">
      <t>ヤ</t>
    </rPh>
    <rPh sb="6" eb="7">
      <t>ゼン</t>
    </rPh>
    <phoneticPr fontId="1"/>
  </si>
  <si>
    <t>店主　松田悠</t>
    <rPh sb="0" eb="2">
      <t>テンシュ</t>
    </rPh>
    <rPh sb="3" eb="5">
      <t>マツダ</t>
    </rPh>
    <rPh sb="5" eb="6">
      <t>ユウ</t>
    </rPh>
    <phoneticPr fontId="1"/>
  </si>
  <si>
    <t>錦町1-24スイングⅢB号室</t>
    <rPh sb="0" eb="1">
      <t>ニシキ</t>
    </rPh>
    <rPh sb="1" eb="2">
      <t>マチ</t>
    </rPh>
    <rPh sb="12" eb="14">
      <t>ゴウシツ</t>
    </rPh>
    <phoneticPr fontId="1"/>
  </si>
  <si>
    <t>050-8884-3466</t>
  </si>
  <si>
    <t>shikeen.honoryu@gmail.com</t>
  </si>
  <si>
    <t>亀や</t>
    <rPh sb="0" eb="1">
      <t>カメ</t>
    </rPh>
    <phoneticPr fontId="1"/>
  </si>
  <si>
    <t>支配人　遠藤晃</t>
    <rPh sb="0" eb="2">
      <t>シハイ</t>
    </rPh>
    <rPh sb="2" eb="3">
      <t>ニン</t>
    </rPh>
    <rPh sb="4" eb="6">
      <t>エンドウ</t>
    </rPh>
    <rPh sb="6" eb="7">
      <t>アキラ</t>
    </rPh>
    <phoneticPr fontId="1"/>
  </si>
  <si>
    <t>湯野浜1丁目5-50</t>
    <rPh sb="0" eb="3">
      <t>ユノハマ</t>
    </rPh>
    <phoneticPr fontId="1"/>
  </si>
  <si>
    <t>0235-75-2301</t>
  </si>
  <si>
    <t>0235-75-2305</t>
  </si>
  <si>
    <t>kameya2301.11@gmail.com</t>
  </si>
  <si>
    <t>由良温泉八乙女</t>
    <rPh sb="0" eb="2">
      <t>ユラ</t>
    </rPh>
    <rPh sb="2" eb="4">
      <t>オンセン</t>
    </rPh>
    <rPh sb="4" eb="7">
      <t>ヤオトメ</t>
    </rPh>
    <phoneticPr fontId="1"/>
  </si>
  <si>
    <t>田村浩志</t>
    <rPh sb="0" eb="2">
      <t>タムラ</t>
    </rPh>
    <rPh sb="2" eb="4">
      <t>コウシ</t>
    </rPh>
    <phoneticPr fontId="1"/>
  </si>
  <si>
    <t>由良3丁目16-31</t>
    <rPh sb="0" eb="2">
      <t>ユラ</t>
    </rPh>
    <rPh sb="3" eb="5">
      <t>チョウメ</t>
    </rPh>
    <phoneticPr fontId="1"/>
  </si>
  <si>
    <t>0235-73-3811</t>
  </si>
  <si>
    <t>0235-73-3810</t>
  </si>
  <si>
    <t>田門</t>
    <rPh sb="0" eb="1">
      <t>デン</t>
    </rPh>
    <rPh sb="1" eb="2">
      <t>モン</t>
    </rPh>
    <phoneticPr fontId="1"/>
  </si>
  <si>
    <t>富樫　樹</t>
    <rPh sb="0" eb="2">
      <t>トガシ</t>
    </rPh>
    <rPh sb="3" eb="4">
      <t>イツキ</t>
    </rPh>
    <phoneticPr fontId="1"/>
  </si>
  <si>
    <t>大宝寺町3-25</t>
    <rPh sb="0" eb="3">
      <t>ダイホウジ</t>
    </rPh>
    <rPh sb="3" eb="4">
      <t>マチ</t>
    </rPh>
    <phoneticPr fontId="1"/>
  </si>
  <si>
    <t>0235-22-6098</t>
  </si>
  <si>
    <t>高見屋別邸　久遠</t>
    <rPh sb="0" eb="2">
      <t>タカミ</t>
    </rPh>
    <rPh sb="2" eb="3">
      <t>ヤ</t>
    </rPh>
    <rPh sb="3" eb="5">
      <t>ベッテイ</t>
    </rPh>
    <rPh sb="6" eb="8">
      <t>クオン</t>
    </rPh>
    <phoneticPr fontId="1"/>
  </si>
  <si>
    <t>支配人　佐藤和男</t>
    <rPh sb="0" eb="2">
      <t>シハイ</t>
    </rPh>
    <rPh sb="2" eb="3">
      <t>ニン</t>
    </rPh>
    <rPh sb="4" eb="6">
      <t>サトウ</t>
    </rPh>
    <rPh sb="6" eb="8">
      <t>カズオ</t>
    </rPh>
    <phoneticPr fontId="1"/>
  </si>
  <si>
    <t>湯温海字湯の尻83-3</t>
    <rPh sb="0" eb="3">
      <t>ユアツミ</t>
    </rPh>
    <rPh sb="3" eb="4">
      <t>アザ</t>
    </rPh>
    <rPh sb="4" eb="5">
      <t>ユ</t>
    </rPh>
    <rPh sb="6" eb="7">
      <t>シリ</t>
    </rPh>
    <phoneticPr fontId="1"/>
  </si>
  <si>
    <t>0235-43-4119</t>
  </si>
  <si>
    <t>0235-43-3644</t>
  </si>
  <si>
    <t>shonai@atsumionsen-kuon.com</t>
  </si>
  <si>
    <t>沼田健一</t>
    <rPh sb="0" eb="2">
      <t>ヌマタ</t>
    </rPh>
    <rPh sb="2" eb="4">
      <t>ケンイチ</t>
    </rPh>
    <phoneticPr fontId="1"/>
  </si>
  <si>
    <t>切添町22-44</t>
    <rPh sb="0" eb="3">
      <t>キリゾエマチ</t>
    </rPh>
    <phoneticPr fontId="1"/>
  </si>
  <si>
    <t>0235-26-7355</t>
  </si>
  <si>
    <t>湯の瀬旅館</t>
    <rPh sb="0" eb="1">
      <t>ユ</t>
    </rPh>
    <rPh sb="2" eb="3">
      <t>セ</t>
    </rPh>
    <rPh sb="3" eb="5">
      <t>リョカン</t>
    </rPh>
    <phoneticPr fontId="1"/>
  </si>
  <si>
    <t>代表取締役　佐藤秀美</t>
    <rPh sb="0" eb="2">
      <t>ダイヒョウ</t>
    </rPh>
    <rPh sb="2" eb="5">
      <t>トリシマリヤク</t>
    </rPh>
    <rPh sb="6" eb="8">
      <t>サトウ</t>
    </rPh>
    <rPh sb="8" eb="10">
      <t>ヒデミ</t>
    </rPh>
    <phoneticPr fontId="1"/>
  </si>
  <si>
    <t>戸沢字神子谷103-2</t>
    <rPh sb="0" eb="2">
      <t>トザワ</t>
    </rPh>
    <rPh sb="2" eb="3">
      <t>アザ</t>
    </rPh>
    <rPh sb="3" eb="5">
      <t>カミコ</t>
    </rPh>
    <rPh sb="5" eb="6">
      <t>タニ</t>
    </rPh>
    <phoneticPr fontId="1"/>
  </si>
  <si>
    <t>0235-45-2737</t>
  </si>
  <si>
    <t>0235-45-2115</t>
  </si>
  <si>
    <t>info@yunose.jp</t>
  </si>
  <si>
    <t>いな舟</t>
    <rPh sb="2" eb="3">
      <t>フネ</t>
    </rPh>
    <phoneticPr fontId="1"/>
  </si>
  <si>
    <t>山口貴子</t>
    <rPh sb="0" eb="2">
      <t>ヤマグチ</t>
    </rPh>
    <rPh sb="2" eb="4">
      <t>タカコ</t>
    </rPh>
    <phoneticPr fontId="1"/>
  </si>
  <si>
    <t>本町二丁目18-3</t>
    <rPh sb="0" eb="2">
      <t>ホンチョウ</t>
    </rPh>
    <phoneticPr fontId="1"/>
  </si>
  <si>
    <t>0235-22-1061</t>
  </si>
  <si>
    <t>日本料理　西わき</t>
    <rPh sb="0" eb="2">
      <t>ニホン</t>
    </rPh>
    <rPh sb="2" eb="4">
      <t>リョウリ</t>
    </rPh>
    <rPh sb="5" eb="6">
      <t>ニシ</t>
    </rPh>
    <phoneticPr fontId="1"/>
  </si>
  <si>
    <t>西脇　修</t>
    <rPh sb="0" eb="2">
      <t>ニシワキ</t>
    </rPh>
    <rPh sb="3" eb="4">
      <t>オサム</t>
    </rPh>
    <phoneticPr fontId="1"/>
  </si>
  <si>
    <t>本町一丁目6-20</t>
    <rPh sb="0" eb="2">
      <t>ホンチョウ</t>
    </rPh>
    <phoneticPr fontId="1"/>
  </si>
  <si>
    <t>0235-25-1511</t>
  </si>
  <si>
    <t>nishi.co113@gmail.com</t>
  </si>
  <si>
    <t>日本料理　村上</t>
    <rPh sb="0" eb="2">
      <t>ニホン</t>
    </rPh>
    <rPh sb="2" eb="4">
      <t>リョウリ</t>
    </rPh>
    <rPh sb="5" eb="7">
      <t>ムラカミ</t>
    </rPh>
    <phoneticPr fontId="1"/>
  </si>
  <si>
    <t>村上智幸</t>
    <rPh sb="0" eb="2">
      <t>ムラカミ</t>
    </rPh>
    <rPh sb="2" eb="4">
      <t>トモユキ</t>
    </rPh>
    <phoneticPr fontId="1"/>
  </si>
  <si>
    <t>錦町2-10東京第一ホテル鶴岡アネックス9階</t>
    <rPh sb="0" eb="2">
      <t>ニシキチョウ</t>
    </rPh>
    <rPh sb="6" eb="8">
      <t>トウキョウ</t>
    </rPh>
    <rPh sb="8" eb="10">
      <t>ダイイチ</t>
    </rPh>
    <rPh sb="13" eb="15">
      <t>ツルオカ</t>
    </rPh>
    <rPh sb="21" eb="22">
      <t>カイ</t>
    </rPh>
    <phoneticPr fontId="1"/>
  </si>
  <si>
    <t>0235-64-8186</t>
  </si>
  <si>
    <t>料理・宿　坂本屋</t>
    <rPh sb="0" eb="2">
      <t>リョウリ</t>
    </rPh>
    <rPh sb="3" eb="4">
      <t>ヤド</t>
    </rPh>
    <rPh sb="5" eb="7">
      <t>サカモト</t>
    </rPh>
    <rPh sb="7" eb="8">
      <t>ヤ</t>
    </rPh>
    <phoneticPr fontId="1"/>
  </si>
  <si>
    <t>石塚亮</t>
    <rPh sb="0" eb="2">
      <t>イシヅカ</t>
    </rPh>
    <rPh sb="2" eb="3">
      <t>リョウ</t>
    </rPh>
    <phoneticPr fontId="1"/>
  </si>
  <si>
    <t>三瀬己91</t>
    <rPh sb="0" eb="2">
      <t>サンゼ</t>
    </rPh>
    <rPh sb="2" eb="3">
      <t>オノレ</t>
    </rPh>
    <phoneticPr fontId="1"/>
  </si>
  <si>
    <t>0235-73-2003</t>
  </si>
  <si>
    <t>0235-73-2126</t>
  </si>
  <si>
    <t>和びすとろMARCO</t>
    <rPh sb="0" eb="1">
      <t>ワ</t>
    </rPh>
    <phoneticPr fontId="1"/>
  </si>
  <si>
    <t>土屋文人</t>
    <rPh sb="0" eb="2">
      <t>ツチヤ</t>
    </rPh>
    <rPh sb="2" eb="4">
      <t>フミト</t>
    </rPh>
    <phoneticPr fontId="1"/>
  </si>
  <si>
    <t>日吉町2-2</t>
    <rPh sb="0" eb="2">
      <t>ヒヨシ</t>
    </rPh>
    <rPh sb="2" eb="3">
      <t>マチ</t>
    </rPh>
    <phoneticPr fontId="1"/>
  </si>
  <si>
    <t>0235-35-1438</t>
  </si>
  <si>
    <t>つかさや旅館</t>
  </si>
  <si>
    <t>代表社員　庄司丈彦</t>
  </si>
  <si>
    <t>湯田川乙52</t>
  </si>
  <si>
    <t>0235-35-2301</t>
  </si>
  <si>
    <t>0235-35-3760</t>
  </si>
  <si>
    <t>田麦荘</t>
  </si>
  <si>
    <t>事務員　庄司富美</t>
  </si>
  <si>
    <t>田麦俣字清水尻12-6</t>
  </si>
  <si>
    <t>0235-54-6328</t>
  </si>
  <si>
    <t>0235-54-6258</t>
  </si>
  <si>
    <t>日本料理わたなべ</t>
  </si>
  <si>
    <t>渡部賢</t>
  </si>
  <si>
    <t>野田目字家ノ腰41-2</t>
  </si>
  <si>
    <t>0235-64-0031</t>
  </si>
  <si>
    <t>0235-64-4567</t>
  </si>
  <si>
    <t>旬彩亭なな八</t>
  </si>
  <si>
    <t>野村裕一</t>
  </si>
  <si>
    <t>大山3-3-6</t>
  </si>
  <si>
    <t>0235-33-3008</t>
  </si>
  <si>
    <t>0800ajt0800@gmail.com</t>
  </si>
  <si>
    <t>松乃家</t>
  </si>
  <si>
    <t>白幡 雄</t>
  </si>
  <si>
    <t>本町一丁目3-20</t>
  </si>
  <si>
    <t>0235-29-4150</t>
  </si>
  <si>
    <t>0235-29-4145</t>
  </si>
  <si>
    <t>yuu550108@gmail.com</t>
  </si>
  <si>
    <t>すたんど割烹みなぐち</t>
  </si>
  <si>
    <t>水口拓哉</t>
  </si>
  <si>
    <t>山王町8ー10</t>
  </si>
  <si>
    <t>0235-23-3791</t>
  </si>
  <si>
    <t>0235-22-0524</t>
  </si>
  <si>
    <t>minaguchi0222@gmail.com</t>
  </si>
  <si>
    <t>佐藤義章</t>
  </si>
  <si>
    <t>美原町27ー26</t>
  </si>
  <si>
    <t>0235-64-8351</t>
  </si>
  <si>
    <t>0235-23-0841</t>
  </si>
  <si>
    <t>oribou@sea.plala.or.jp</t>
  </si>
  <si>
    <t xml:space="preserve">イタリアンフレンチ レコルト </t>
  </si>
  <si>
    <t>オーナーシェフ  難波英城</t>
  </si>
  <si>
    <t>大塚町21-2</t>
  </si>
  <si>
    <t>0235-28-2771</t>
  </si>
  <si>
    <t>0235-28-2772</t>
  </si>
  <si>
    <t>西洋料理しもん</t>
  </si>
  <si>
    <t>佐藤寛夫</t>
  </si>
  <si>
    <t>稲生一丁目22-12</t>
    <rPh sb="2" eb="5">
      <t>イッチョウメ</t>
    </rPh>
    <phoneticPr fontId="1"/>
  </si>
  <si>
    <t>0235-22-1216</t>
  </si>
  <si>
    <t>お食事処冨がし</t>
  </si>
  <si>
    <t>冨樫和宏</t>
  </si>
  <si>
    <t>本町一丁目4-28</t>
  </si>
  <si>
    <t>0235-64-0259</t>
  </si>
  <si>
    <t>kazu.t.1214@gmail.com</t>
  </si>
  <si>
    <t>夕日家　地酒bar</t>
  </si>
  <si>
    <t>代表／百瀬徹</t>
  </si>
  <si>
    <t>末広町16-30</t>
  </si>
  <si>
    <t>0235-64-0024</t>
  </si>
  <si>
    <t>tmrs19782@gmail.com</t>
  </si>
  <si>
    <t>旬彩和食 うめ壱</t>
  </si>
  <si>
    <t>鈴木 のりお</t>
  </si>
  <si>
    <t>本町一丁目5-11</t>
  </si>
  <si>
    <t>0235-64-8455</t>
  </si>
  <si>
    <t>hamumithu@gmail.com</t>
  </si>
  <si>
    <t>安野旅館</t>
  </si>
  <si>
    <t>安野琢磨</t>
  </si>
  <si>
    <t>中田追分28</t>
  </si>
  <si>
    <t>0235-57-2071</t>
  </si>
  <si>
    <t>0235-57-5039</t>
  </si>
  <si>
    <t>安兵衛寿し</t>
  </si>
  <si>
    <t>里　由美子</t>
  </si>
  <si>
    <t>本町一丁目8-14</t>
  </si>
  <si>
    <t>0235-24-5806</t>
  </si>
  <si>
    <t>yumikoyasube@ayanet.ne.jp</t>
  </si>
  <si>
    <t>庄内海鮮料理　喜多八</t>
  </si>
  <si>
    <t>店長　大瀧浩二</t>
  </si>
  <si>
    <t>本町二丁目3-22</t>
  </si>
  <si>
    <t>0235-22-1790</t>
  </si>
  <si>
    <t>蔵屋敷ルナ</t>
  </si>
  <si>
    <t>店長　原田一三</t>
  </si>
  <si>
    <t>昭和町12-23</t>
  </si>
  <si>
    <t>0235-22-1223</t>
  </si>
  <si>
    <t>0235-22-1253</t>
  </si>
  <si>
    <t>大多喜亭</t>
  </si>
  <si>
    <t>料理人 / 大瀧慎</t>
  </si>
  <si>
    <t>三光町2-36</t>
  </si>
  <si>
    <t>0235-22-0637</t>
  </si>
  <si>
    <t>0235-26-0037</t>
  </si>
  <si>
    <t>旨酒旨味　寄り処　心粋</t>
  </si>
  <si>
    <t>代表　平野健太郎</t>
  </si>
  <si>
    <t>本町一丁目6-41</t>
  </si>
  <si>
    <t>0235-64-1556</t>
  </si>
  <si>
    <t>0235-33-8887</t>
  </si>
  <si>
    <t>sinsui@sage.ocn.ne.jp</t>
  </si>
  <si>
    <t>炭火焼きのハッチ</t>
  </si>
  <si>
    <t>東原町17-17</t>
  </si>
  <si>
    <t>0235-26-8893</t>
  </si>
  <si>
    <t>SHONAI HOTEL SUIDEN TERRASSE
MOON TERRASSE</t>
  </si>
  <si>
    <t>料理長/佐藤　義高</t>
  </si>
  <si>
    <t>北京田字23-1</t>
  </si>
  <si>
    <t>0235-25-7424</t>
  </si>
  <si>
    <t>0235-25-7425</t>
  </si>
  <si>
    <t>yoshitaka_sato@yamagata-design.com</t>
  </si>
  <si>
    <t>Dining花</t>
  </si>
  <si>
    <t>羽田哲平</t>
  </si>
  <si>
    <t>大塚町7-8</t>
  </si>
  <si>
    <t>0235-22-9339</t>
  </si>
  <si>
    <t>夕日家串揚げ</t>
  </si>
  <si>
    <t>齋藤竜</t>
  </si>
  <si>
    <t>0235-64-0118</t>
  </si>
  <si>
    <t>horizontalgrays71@gmail.com</t>
  </si>
  <si>
    <t>庄内ざっこ</t>
  </si>
  <si>
    <t>店長／齋藤亮一</t>
  </si>
  <si>
    <t>本町一丁目8-41</t>
  </si>
  <si>
    <t>0235-24-1613</t>
  </si>
  <si>
    <t>グランドエル･サン</t>
  </si>
  <si>
    <t>調理課　佐藤亘</t>
  </si>
  <si>
    <t>東原町17-7</t>
  </si>
  <si>
    <t>0235-22-1400</t>
  </si>
  <si>
    <t>0235-22-1585</t>
  </si>
  <si>
    <t>sk@el-sun.com</t>
  </si>
  <si>
    <t>ピノ･コッリーナ松ケ岡</t>
  </si>
  <si>
    <t>村田怜也</t>
  </si>
  <si>
    <t>羽黒町松ヶ岡字松ヶ岡156-2</t>
  </si>
  <si>
    <t>0235-26-7807</t>
  </si>
  <si>
    <t>民宿　咲</t>
  </si>
  <si>
    <t>佐藤　具視</t>
  </si>
  <si>
    <t>鼠ヶ関乙24</t>
    <rPh sb="0" eb="3">
      <t>ネズガセキ</t>
    </rPh>
    <phoneticPr fontId="1"/>
  </si>
  <si>
    <t>0235-44-2329</t>
  </si>
  <si>
    <t>0235-44-2400</t>
  </si>
  <si>
    <t>saeteru50@docomo.ne.jp</t>
  </si>
  <si>
    <t>暫忻亭</t>
  </si>
  <si>
    <t>代表　木曽眞</t>
  </si>
  <si>
    <t>本町三丁目4-36</t>
  </si>
  <si>
    <t>0235-25-2722</t>
  </si>
  <si>
    <t>0235-25-5722</t>
  </si>
  <si>
    <t>居酒屋炙茶家</t>
  </si>
  <si>
    <t>齋藤</t>
  </si>
  <si>
    <t>錦町13-7</t>
  </si>
  <si>
    <t>0235-24-0191</t>
  </si>
  <si>
    <t>fineagent.2000@gmail.com</t>
  </si>
  <si>
    <t>居酒屋GINZA実國</t>
  </si>
  <si>
    <t>渋谷</t>
  </si>
  <si>
    <t>大宝寺町3-48</t>
  </si>
  <si>
    <t>0235-25-0602</t>
  </si>
  <si>
    <t>izakayamikuni2020@gmail.com</t>
  </si>
  <si>
    <t>五十嵐督敬</t>
  </si>
  <si>
    <t>末広町6-10</t>
  </si>
  <si>
    <t>080-6036-8869</t>
  </si>
  <si>
    <t>古門浩二</t>
  </si>
  <si>
    <t>羽黒町三ツ橋前田164</t>
  </si>
  <si>
    <t>beddasicilia2016@gmail.com</t>
  </si>
  <si>
    <t>ナチュラリテ</t>
  </si>
  <si>
    <t>遠藤和彦</t>
  </si>
  <si>
    <t>錦町1-23</t>
  </si>
  <si>
    <t>080-5686-3167</t>
  </si>
  <si>
    <t>lanaturalite@gmail.com</t>
  </si>
  <si>
    <t>本町バルハレトケ</t>
  </si>
  <si>
    <t>佐藤昌志</t>
  </si>
  <si>
    <t>本町二丁目2-17</t>
  </si>
  <si>
    <t>0235-29-0071</t>
  </si>
  <si>
    <t>岡ざき</t>
  </si>
  <si>
    <t>岡崎雅也</t>
  </si>
  <si>
    <t>美咲町2-46</t>
  </si>
  <si>
    <t>0235-25-0086</t>
  </si>
  <si>
    <t>0235-35-0130</t>
  </si>
  <si>
    <t>masaya.onigiri@gmail.com</t>
  </si>
  <si>
    <t>オーナーシェフ　有坂公寿</t>
  </si>
  <si>
    <t>昭和町12-61 昭和ビル1F</t>
  </si>
  <si>
    <t>0235-29-2533</t>
  </si>
  <si>
    <t>庄内魚河岸酒場 潮彩</t>
  </si>
  <si>
    <t>斎藤俊幸</t>
  </si>
  <si>
    <t>末広町6-3TMKビル1F</t>
  </si>
  <si>
    <t>0235-26-8886</t>
  </si>
  <si>
    <t>0235-26-8887</t>
  </si>
  <si>
    <t>rainmaker3110@ezweb.ne.jp</t>
  </si>
  <si>
    <t>湯どの庵</t>
    <rPh sb="0" eb="1">
      <t>ユ</t>
    </rPh>
    <rPh sb="3" eb="4">
      <t>アン</t>
    </rPh>
    <phoneticPr fontId="1"/>
  </si>
  <si>
    <t>湯田川乙38</t>
    <rPh sb="0" eb="1">
      <t>ユ</t>
    </rPh>
    <rPh sb="1" eb="3">
      <t>タガワ</t>
    </rPh>
    <rPh sb="3" eb="4">
      <t>オツ</t>
    </rPh>
    <phoneticPr fontId="1"/>
  </si>
  <si>
    <t>0235-35-2200</t>
  </si>
  <si>
    <t>仙荘湯田川</t>
    <rPh sb="0" eb="1">
      <t>セン</t>
    </rPh>
    <rPh sb="1" eb="2">
      <t>ソウ</t>
    </rPh>
    <rPh sb="2" eb="4">
      <t>ユダ</t>
    </rPh>
    <rPh sb="4" eb="5">
      <t>ガワ</t>
    </rPh>
    <phoneticPr fontId="1"/>
  </si>
  <si>
    <t>女将　今野浩美</t>
    <rPh sb="0" eb="2">
      <t>オカミ</t>
    </rPh>
    <rPh sb="3" eb="5">
      <t>コンノ</t>
    </rPh>
    <rPh sb="5" eb="7">
      <t>ヒロミ</t>
    </rPh>
    <phoneticPr fontId="1"/>
  </si>
  <si>
    <t>湯田川乙13</t>
    <rPh sb="0" eb="3">
      <t>ユタガワ</t>
    </rPh>
    <rPh sb="3" eb="4">
      <t>オツ</t>
    </rPh>
    <phoneticPr fontId="1"/>
  </si>
  <si>
    <t>0235-35-3773</t>
  </si>
  <si>
    <t>0235-35-3771</t>
  </si>
  <si>
    <t>たき肉居酒屋　和っしょい</t>
    <rPh sb="2" eb="3">
      <t>ニク</t>
    </rPh>
    <rPh sb="3" eb="6">
      <t>イザカヤ</t>
    </rPh>
    <rPh sb="7" eb="8">
      <t>ワ</t>
    </rPh>
    <phoneticPr fontId="1"/>
  </si>
  <si>
    <t>代表　阿部原子</t>
    <rPh sb="0" eb="2">
      <t>ダイヒョウ</t>
    </rPh>
    <rPh sb="3" eb="5">
      <t>アベ</t>
    </rPh>
    <rPh sb="5" eb="7">
      <t>ハラコ</t>
    </rPh>
    <phoneticPr fontId="1"/>
  </si>
  <si>
    <t>997-0802</t>
  </si>
  <si>
    <t>末広町6-8</t>
    <rPh sb="0" eb="2">
      <t>スエヒロ</t>
    </rPh>
    <rPh sb="2" eb="3">
      <t>マチ</t>
    </rPh>
    <phoneticPr fontId="1"/>
  </si>
  <si>
    <t>0235-28-2290</t>
  </si>
  <si>
    <t>八方寿司</t>
    <rPh sb="0" eb="2">
      <t>ハッポウ</t>
    </rPh>
    <rPh sb="2" eb="4">
      <t>スシ</t>
    </rPh>
    <phoneticPr fontId="1"/>
  </si>
  <si>
    <t>田村耕蔵</t>
    <rPh sb="0" eb="2">
      <t>タムラ</t>
    </rPh>
    <rPh sb="2" eb="3">
      <t>コウ</t>
    </rPh>
    <rPh sb="3" eb="4">
      <t>クラ</t>
    </rPh>
    <phoneticPr fontId="1"/>
  </si>
  <si>
    <t>0235-25-0677</t>
  </si>
  <si>
    <t>おかみの手料理　夕顔</t>
    <rPh sb="4" eb="7">
      <t>テリョウリ</t>
    </rPh>
    <rPh sb="8" eb="10">
      <t>ユウガオ</t>
    </rPh>
    <phoneticPr fontId="1"/>
  </si>
  <si>
    <t>大塚　節子</t>
    <rPh sb="0" eb="2">
      <t>オオツカ</t>
    </rPh>
    <rPh sb="3" eb="5">
      <t>セツコ</t>
    </rPh>
    <phoneticPr fontId="1"/>
  </si>
  <si>
    <t>secchan.2004.</t>
  </si>
  <si>
    <t/>
  </si>
  <si>
    <t>①旅館・ホテル</t>
  </si>
  <si>
    <t>マルエス水産</t>
    <rPh sb="4" eb="6">
      <t>スイサン</t>
    </rPh>
    <phoneticPr fontId="5"/>
  </si>
  <si>
    <t>進藤　未来</t>
    <rPh sb="0" eb="2">
      <t>シンドウ</t>
    </rPh>
    <rPh sb="3" eb="5">
      <t>ミライ</t>
    </rPh>
    <phoneticPr fontId="5"/>
  </si>
  <si>
    <t>菅原鮮魚店</t>
    <rPh sb="0" eb="2">
      <t>スガワラ</t>
    </rPh>
    <rPh sb="2" eb="4">
      <t>センギョ</t>
    </rPh>
    <rPh sb="4" eb="5">
      <t>テン</t>
    </rPh>
    <phoneticPr fontId="5"/>
  </si>
  <si>
    <t>池田　由理</t>
    <rPh sb="0" eb="2">
      <t>イケダ</t>
    </rPh>
    <rPh sb="3" eb="5">
      <t>ユリ</t>
    </rPh>
    <phoneticPr fontId="1"/>
  </si>
  <si>
    <t>有限会社　原田食品</t>
    <rPh sb="0" eb="4">
      <t>ユウゲンガイシャ</t>
    </rPh>
    <rPh sb="5" eb="7">
      <t>ハラダ</t>
    </rPh>
    <rPh sb="7" eb="9">
      <t>ショクヒン</t>
    </rPh>
    <phoneticPr fontId="3"/>
  </si>
  <si>
    <t>原田　芳明</t>
    <rPh sb="0" eb="2">
      <t>ハラダ</t>
    </rPh>
    <rPh sb="3" eb="4">
      <t>ヨシ</t>
    </rPh>
    <rPh sb="4" eb="5">
      <t>ア</t>
    </rPh>
    <phoneticPr fontId="3"/>
  </si>
  <si>
    <t>カネシチ</t>
  </si>
  <si>
    <t>梅津鮮魚店</t>
    <rPh sb="0" eb="2">
      <t>ウメツ</t>
    </rPh>
    <rPh sb="2" eb="4">
      <t>センギョ</t>
    </rPh>
    <rPh sb="4" eb="5">
      <t>テン</t>
    </rPh>
    <phoneticPr fontId="4"/>
  </si>
  <si>
    <t>梅津　亮一</t>
    <rPh sb="0" eb="2">
      <t>ウメツ</t>
    </rPh>
    <rPh sb="3" eb="5">
      <t>リョウイチ</t>
    </rPh>
    <phoneticPr fontId="4"/>
  </si>
  <si>
    <t>鮮魚伸一朗</t>
    <rPh sb="0" eb="2">
      <t>センギョ</t>
    </rPh>
    <rPh sb="2" eb="4">
      <t>シンイチ</t>
    </rPh>
    <rPh sb="4" eb="5">
      <t>ロウ</t>
    </rPh>
    <phoneticPr fontId="4"/>
  </si>
  <si>
    <t>工藤　伸一</t>
    <rPh sb="0" eb="2">
      <t>クドウ</t>
    </rPh>
    <rPh sb="3" eb="5">
      <t>シンイチ</t>
    </rPh>
    <phoneticPr fontId="4"/>
  </si>
  <si>
    <t>佐藤鮮魚店</t>
    <rPh sb="0" eb="2">
      <t>サトウ</t>
    </rPh>
    <rPh sb="2" eb="4">
      <t>センギョ</t>
    </rPh>
    <rPh sb="4" eb="5">
      <t>テン</t>
    </rPh>
    <phoneticPr fontId="3"/>
  </si>
  <si>
    <t>佐藤　茂</t>
    <rPh sb="0" eb="2">
      <t>サトウ</t>
    </rPh>
    <rPh sb="3" eb="4">
      <t>シゲル</t>
    </rPh>
    <phoneticPr fontId="3"/>
  </si>
  <si>
    <t>マルイチ</t>
  </si>
  <si>
    <t>阿部　義樹</t>
    <rPh sb="0" eb="2">
      <t>アベ</t>
    </rPh>
    <rPh sb="3" eb="5">
      <t>ヨシキ</t>
    </rPh>
    <phoneticPr fontId="4"/>
  </si>
  <si>
    <t>佐藤　利光</t>
    <rPh sb="0" eb="2">
      <t>サトウ</t>
    </rPh>
    <rPh sb="3" eb="5">
      <t>トシミツ</t>
    </rPh>
    <phoneticPr fontId="4"/>
  </si>
  <si>
    <t>井上商店</t>
    <rPh sb="0" eb="2">
      <t>イノウエ</t>
    </rPh>
    <rPh sb="2" eb="4">
      <t>ショウテン</t>
    </rPh>
    <phoneticPr fontId="4"/>
  </si>
  <si>
    <t>井上　康春</t>
    <rPh sb="0" eb="2">
      <t>イノウエ</t>
    </rPh>
    <rPh sb="3" eb="4">
      <t>ヤス</t>
    </rPh>
    <rPh sb="4" eb="5">
      <t>ハル</t>
    </rPh>
    <phoneticPr fontId="4"/>
  </si>
  <si>
    <t>魚神</t>
    <rPh sb="0" eb="1">
      <t>ウオ</t>
    </rPh>
    <rPh sb="1" eb="2">
      <t>カミ</t>
    </rPh>
    <phoneticPr fontId="5"/>
  </si>
  <si>
    <t>上野　加菜子</t>
    <rPh sb="0" eb="2">
      <t>ウエノ</t>
    </rPh>
    <rPh sb="3" eb="4">
      <t>カ</t>
    </rPh>
    <rPh sb="4" eb="5">
      <t>ナ</t>
    </rPh>
    <rPh sb="5" eb="6">
      <t>コ</t>
    </rPh>
    <phoneticPr fontId="5"/>
  </si>
  <si>
    <t>中川鮮魚店</t>
    <rPh sb="0" eb="2">
      <t>ナカガワ</t>
    </rPh>
    <rPh sb="2" eb="4">
      <t>センギョ</t>
    </rPh>
    <rPh sb="4" eb="5">
      <t>テン</t>
    </rPh>
    <phoneticPr fontId="4"/>
  </si>
  <si>
    <t>中川　孝一</t>
    <rPh sb="0" eb="2">
      <t>ナカガワ</t>
    </rPh>
    <rPh sb="3" eb="5">
      <t>コウイチ</t>
    </rPh>
    <phoneticPr fontId="4"/>
  </si>
  <si>
    <t>舩山鮮魚店</t>
    <rPh sb="0" eb="2">
      <t>フナヤマ</t>
    </rPh>
    <rPh sb="2" eb="5">
      <t>センギョテン</t>
    </rPh>
    <phoneticPr fontId="3"/>
  </si>
  <si>
    <t>舩山　洋一</t>
    <rPh sb="0" eb="2">
      <t>フナヤマ</t>
    </rPh>
    <rPh sb="3" eb="5">
      <t>ヨウイチ</t>
    </rPh>
    <phoneticPr fontId="3"/>
  </si>
  <si>
    <t>五十嵐鮮魚美和子（屋号：ミワコ）</t>
    <rPh sb="0" eb="3">
      <t>イカラシ</t>
    </rPh>
    <rPh sb="3" eb="5">
      <t>センギョ</t>
    </rPh>
    <rPh sb="5" eb="8">
      <t>ミワコ</t>
    </rPh>
    <rPh sb="9" eb="11">
      <t>ヤゴウ</t>
    </rPh>
    <phoneticPr fontId="4"/>
  </si>
  <si>
    <t>五十嵐　義治</t>
    <rPh sb="0" eb="3">
      <t>イカラシ</t>
    </rPh>
    <rPh sb="4" eb="6">
      <t>ヨシハル</t>
    </rPh>
    <phoneticPr fontId="4"/>
  </si>
  <si>
    <t>阿部鮮魚店(屋号：まるよし）　</t>
    <rPh sb="0" eb="2">
      <t>アベ</t>
    </rPh>
    <rPh sb="2" eb="4">
      <t>センギョ</t>
    </rPh>
    <rPh sb="4" eb="5">
      <t>テン</t>
    </rPh>
    <rPh sb="6" eb="8">
      <t>ヤゴウ</t>
    </rPh>
    <phoneticPr fontId="4"/>
  </si>
  <si>
    <t>阿部　義男</t>
    <rPh sb="0" eb="2">
      <t>アベ</t>
    </rPh>
    <rPh sb="3" eb="5">
      <t>ヨシオ</t>
    </rPh>
    <phoneticPr fontId="4"/>
  </si>
  <si>
    <t>山形丸魚　酒田営業所</t>
    <rPh sb="0" eb="2">
      <t>ヤマガタ</t>
    </rPh>
    <rPh sb="2" eb="4">
      <t>マルウオ</t>
    </rPh>
    <rPh sb="5" eb="7">
      <t>サカタ</t>
    </rPh>
    <rPh sb="7" eb="10">
      <t>エイギョウショ</t>
    </rPh>
    <phoneticPr fontId="4"/>
  </si>
  <si>
    <t>鮮魚課　係長
田中　章喜</t>
    <rPh sb="0" eb="2">
      <t>センギョ</t>
    </rPh>
    <rPh sb="2" eb="3">
      <t>カ</t>
    </rPh>
    <rPh sb="4" eb="6">
      <t>カカリチョウ</t>
    </rPh>
    <rPh sb="7" eb="9">
      <t>タナカ</t>
    </rPh>
    <rPh sb="10" eb="11">
      <t>アキ</t>
    </rPh>
    <rPh sb="11" eb="12">
      <t>ヨシ</t>
    </rPh>
    <phoneticPr fontId="4"/>
  </si>
  <si>
    <t>丸武鮮魚店</t>
    <rPh sb="0" eb="2">
      <t>マルタケ</t>
    </rPh>
    <rPh sb="2" eb="4">
      <t>センギョ</t>
    </rPh>
    <rPh sb="4" eb="5">
      <t>テン</t>
    </rPh>
    <phoneticPr fontId="4"/>
  </si>
  <si>
    <t>佐藤　国光</t>
    <rPh sb="0" eb="2">
      <t>サトウ</t>
    </rPh>
    <rPh sb="3" eb="5">
      <t>クニミツ</t>
    </rPh>
    <phoneticPr fontId="4"/>
  </si>
  <si>
    <t>鮮魚えびす</t>
    <rPh sb="0" eb="2">
      <t>センギョ</t>
    </rPh>
    <phoneticPr fontId="4"/>
  </si>
  <si>
    <t>斎藤　昭彦</t>
    <rPh sb="0" eb="2">
      <t>サイトウ</t>
    </rPh>
    <rPh sb="3" eb="5">
      <t>アキヒコ</t>
    </rPh>
    <phoneticPr fontId="4"/>
  </si>
  <si>
    <t>ミハル鮮魚</t>
    <rPh sb="3" eb="5">
      <t>センギョ</t>
    </rPh>
    <phoneticPr fontId="4"/>
  </si>
  <si>
    <t>奥山　千萬喜
安福　和佳</t>
    <rPh sb="0" eb="2">
      <t>オクヤマ</t>
    </rPh>
    <rPh sb="3" eb="5">
      <t>センマン</t>
    </rPh>
    <rPh sb="5" eb="6">
      <t>キ</t>
    </rPh>
    <rPh sb="7" eb="9">
      <t>ヤスフク</t>
    </rPh>
    <rPh sb="10" eb="11">
      <t>カズ</t>
    </rPh>
    <rPh sb="11" eb="12">
      <t>ヨシ</t>
    </rPh>
    <phoneticPr fontId="4"/>
  </si>
  <si>
    <t>冨樫トメ子鮮魚店</t>
    <rPh sb="0" eb="2">
      <t>トガシ</t>
    </rPh>
    <rPh sb="4" eb="5">
      <t>コ</t>
    </rPh>
    <rPh sb="5" eb="7">
      <t>センギョ</t>
    </rPh>
    <rPh sb="7" eb="8">
      <t>テン</t>
    </rPh>
    <phoneticPr fontId="3"/>
  </si>
  <si>
    <t>冨樫　雪美</t>
    <rPh sb="0" eb="2">
      <t>トガシ</t>
    </rPh>
    <rPh sb="3" eb="4">
      <t>ユキ</t>
    </rPh>
    <rPh sb="4" eb="5">
      <t>ミ</t>
    </rPh>
    <phoneticPr fontId="3"/>
  </si>
  <si>
    <t>今井鮮魚店</t>
    <rPh sb="0" eb="2">
      <t>イマイ</t>
    </rPh>
    <rPh sb="2" eb="4">
      <t>センギョ</t>
    </rPh>
    <rPh sb="4" eb="5">
      <t>テン</t>
    </rPh>
    <phoneticPr fontId="4"/>
  </si>
  <si>
    <t>今井　昭作</t>
    <rPh sb="0" eb="2">
      <t>イマイ</t>
    </rPh>
    <rPh sb="3" eb="5">
      <t>アキサク</t>
    </rPh>
    <phoneticPr fontId="4"/>
  </si>
  <si>
    <t>手塚商店</t>
    <rPh sb="0" eb="2">
      <t>テヅカ</t>
    </rPh>
    <rPh sb="2" eb="4">
      <t>ショウテン</t>
    </rPh>
    <phoneticPr fontId="4"/>
  </si>
  <si>
    <t>手塚　太一</t>
    <rPh sb="0" eb="2">
      <t>テヅカ</t>
    </rPh>
    <rPh sb="3" eb="5">
      <t>タイチ</t>
    </rPh>
    <phoneticPr fontId="4"/>
  </si>
  <si>
    <t>鶴岡魚類</t>
    <rPh sb="0" eb="2">
      <t>ツルオカ</t>
    </rPh>
    <rPh sb="2" eb="4">
      <t>ギョルイ</t>
    </rPh>
    <phoneticPr fontId="5"/>
  </si>
  <si>
    <t>新栄水産</t>
    <rPh sb="0" eb="2">
      <t>シンエイ</t>
    </rPh>
    <rPh sb="2" eb="4">
      <t>スイサン</t>
    </rPh>
    <phoneticPr fontId="3"/>
  </si>
  <si>
    <t>営業部　村上　睦子</t>
    <rPh sb="0" eb="2">
      <t>エイギョウ</t>
    </rPh>
    <rPh sb="2" eb="3">
      <t>ブ</t>
    </rPh>
    <rPh sb="4" eb="6">
      <t>ムラカミ</t>
    </rPh>
    <rPh sb="7" eb="9">
      <t>ムツコ</t>
    </rPh>
    <phoneticPr fontId="3"/>
  </si>
  <si>
    <t>ごとう</t>
  </si>
  <si>
    <t>後藤　和弘</t>
    <rPh sb="0" eb="2">
      <t>ゴトウ</t>
    </rPh>
    <rPh sb="3" eb="5">
      <t>カズヒロ</t>
    </rPh>
    <phoneticPr fontId="4"/>
  </si>
  <si>
    <t>百瀬商店</t>
    <rPh sb="0" eb="2">
      <t>モモセ</t>
    </rPh>
    <rPh sb="2" eb="4">
      <t>ショウテン</t>
    </rPh>
    <phoneticPr fontId="4"/>
  </si>
  <si>
    <t>百瀬　紀美子</t>
    <rPh sb="0" eb="2">
      <t>モモセ</t>
    </rPh>
    <rPh sb="3" eb="6">
      <t>キミコ</t>
    </rPh>
    <phoneticPr fontId="4"/>
  </si>
  <si>
    <t>カネキ佐藤鮮魚</t>
    <rPh sb="3" eb="5">
      <t>サトウ</t>
    </rPh>
    <rPh sb="5" eb="7">
      <t>センギョ</t>
    </rPh>
    <phoneticPr fontId="4"/>
  </si>
  <si>
    <t>佐藤　康信</t>
    <rPh sb="0" eb="2">
      <t>サトウ</t>
    </rPh>
    <rPh sb="3" eb="4">
      <t>ヤス</t>
    </rPh>
    <rPh sb="4" eb="5">
      <t>ノブ</t>
    </rPh>
    <phoneticPr fontId="4"/>
  </si>
  <si>
    <t>鮮魚まるもん</t>
    <rPh sb="0" eb="2">
      <t>センギョ</t>
    </rPh>
    <phoneticPr fontId="5"/>
  </si>
  <si>
    <t>佐藤食品</t>
    <rPh sb="0" eb="2">
      <t>サトウ</t>
    </rPh>
    <rPh sb="2" eb="4">
      <t>ショクヒン</t>
    </rPh>
    <phoneticPr fontId="5"/>
  </si>
  <si>
    <t>土肥　美嘉</t>
    <rPh sb="0" eb="2">
      <t>ドイ</t>
    </rPh>
    <rPh sb="3" eb="5">
      <t>ミカ</t>
    </rPh>
    <phoneticPr fontId="5"/>
  </si>
  <si>
    <t>(有)地主商店</t>
    <rPh sb="0" eb="3">
      <t>ユウ</t>
    </rPh>
    <rPh sb="3" eb="5">
      <t>ジヌシ</t>
    </rPh>
    <rPh sb="5" eb="7">
      <t>ショウテン</t>
    </rPh>
    <phoneticPr fontId="6"/>
  </si>
  <si>
    <t>専務取締役
地主　保美</t>
    <rPh sb="0" eb="2">
      <t>センム</t>
    </rPh>
    <rPh sb="2" eb="5">
      <t>トリシマリヤク</t>
    </rPh>
    <rPh sb="6" eb="8">
      <t>ジヌシ</t>
    </rPh>
    <rPh sb="9" eb="10">
      <t>ホ</t>
    </rPh>
    <rPh sb="10" eb="11">
      <t>ミ</t>
    </rPh>
    <phoneticPr fontId="6"/>
  </si>
  <si>
    <t>998-0036</t>
  </si>
  <si>
    <t>0234-21-1230</t>
  </si>
  <si>
    <t>0234-21-1245</t>
  </si>
  <si>
    <t>kabushikigais.maruesusuisan@cococa.plala.or.jp</t>
  </si>
  <si>
    <t>0234-23-5522</t>
  </si>
  <si>
    <t>0234-23-5485</t>
  </si>
  <si>
    <t>suga-sen@fine.ocn.ne.jp</t>
  </si>
  <si>
    <t>鶴岡市西荒屋字杉下58</t>
    <rPh sb="0" eb="3">
      <t>ツルオカシ</t>
    </rPh>
    <rPh sb="3" eb="4">
      <t>ニシ</t>
    </rPh>
    <rPh sb="4" eb="6">
      <t>アラヤ</t>
    </rPh>
    <rPh sb="6" eb="7">
      <t>アザ</t>
    </rPh>
    <rPh sb="7" eb="9">
      <t>スギシタ</t>
    </rPh>
    <phoneticPr fontId="3"/>
  </si>
  <si>
    <t>0234-23-2813</t>
  </si>
  <si>
    <t>0234-23-2726</t>
  </si>
  <si>
    <t>kane-shichi@seagreen.ocn.ne.jp</t>
  </si>
  <si>
    <t>鶴岡市本町3-14-31</t>
    <rPh sb="0" eb="3">
      <t>ツルオカシ</t>
    </rPh>
    <rPh sb="3" eb="5">
      <t>ホンチョウ</t>
    </rPh>
    <phoneticPr fontId="4"/>
  </si>
  <si>
    <t>997-0369</t>
  </si>
  <si>
    <t>鶴岡市高坂字三ヶ水口119-31</t>
    <rPh sb="0" eb="3">
      <t>ツルオカシ</t>
    </rPh>
    <rPh sb="3" eb="5">
      <t>タカサカ</t>
    </rPh>
    <rPh sb="5" eb="6">
      <t>アザ</t>
    </rPh>
    <rPh sb="6" eb="7">
      <t>サン</t>
    </rPh>
    <rPh sb="8" eb="10">
      <t>ミズグチ</t>
    </rPh>
    <phoneticPr fontId="4"/>
  </si>
  <si>
    <t>鶴岡市下名川字落合203</t>
    <rPh sb="0" eb="3">
      <t>ツルオカシ</t>
    </rPh>
    <rPh sb="3" eb="4">
      <t>シモ</t>
    </rPh>
    <rPh sb="4" eb="5">
      <t>ナ</t>
    </rPh>
    <rPh sb="5" eb="6">
      <t>カワ</t>
    </rPh>
    <rPh sb="6" eb="7">
      <t>アザ</t>
    </rPh>
    <rPh sb="7" eb="9">
      <t>オチアイ</t>
    </rPh>
    <phoneticPr fontId="3"/>
  </si>
  <si>
    <t>999-7205</t>
  </si>
  <si>
    <t>鶴岡市文園町13-20</t>
    <rPh sb="0" eb="3">
      <t>ツルオカシ</t>
    </rPh>
    <rPh sb="3" eb="5">
      <t>フミゾノ</t>
    </rPh>
    <rPh sb="5" eb="6">
      <t>マチ</t>
    </rPh>
    <phoneticPr fontId="4"/>
  </si>
  <si>
    <t>997-0838</t>
  </si>
  <si>
    <t>info@uoshin.jp</t>
  </si>
  <si>
    <t>998-0033</t>
  </si>
  <si>
    <t>酒田市中央東町1番40号</t>
    <rPh sb="0" eb="3">
      <t>サカタシ</t>
    </rPh>
    <rPh sb="3" eb="5">
      <t>チュウオウ</t>
    </rPh>
    <rPh sb="5" eb="6">
      <t>ヒガシ</t>
    </rPh>
    <rPh sb="6" eb="7">
      <t>マチ</t>
    </rPh>
    <rPh sb="8" eb="9">
      <t>バン</t>
    </rPh>
    <rPh sb="11" eb="12">
      <t>ゴウ</t>
    </rPh>
    <phoneticPr fontId="4"/>
  </si>
  <si>
    <t>0234-22-1844</t>
  </si>
  <si>
    <t>0234-22-1848</t>
  </si>
  <si>
    <t>997-0021</t>
  </si>
  <si>
    <t>鶴岡市宝町10-1</t>
    <rPh sb="0" eb="3">
      <t>ツルオカシ</t>
    </rPh>
    <rPh sb="3" eb="5">
      <t>タカラマチ</t>
    </rPh>
    <phoneticPr fontId="3"/>
  </si>
  <si>
    <t>鶴岡市鼠ヶ関乙126</t>
    <rPh sb="0" eb="3">
      <t>ツルオカシ</t>
    </rPh>
    <rPh sb="3" eb="6">
      <t>ネズガセキ</t>
    </rPh>
    <rPh sb="6" eb="7">
      <t>オツ</t>
    </rPh>
    <phoneticPr fontId="4"/>
  </si>
  <si>
    <t>ykk071124@ezweb.ne.jp</t>
  </si>
  <si>
    <t>997-0046</t>
  </si>
  <si>
    <t>鶴岡市みどり町22-1</t>
    <rPh sb="0" eb="3">
      <t>ツルオカシ</t>
    </rPh>
    <rPh sb="6" eb="7">
      <t>マチ</t>
    </rPh>
    <phoneticPr fontId="4"/>
  </si>
  <si>
    <t>酒田市船場町2丁目3番30号</t>
    <rPh sb="0" eb="3">
      <t>サカタシ</t>
    </rPh>
    <rPh sb="3" eb="5">
      <t>フナバ</t>
    </rPh>
    <rPh sb="5" eb="6">
      <t>マチ</t>
    </rPh>
    <rPh sb="7" eb="9">
      <t>チョウメ</t>
    </rPh>
    <rPh sb="10" eb="11">
      <t>バン</t>
    </rPh>
    <rPh sb="13" eb="14">
      <t>ゴウ</t>
    </rPh>
    <phoneticPr fontId="4"/>
  </si>
  <si>
    <t>0234-24-4411</t>
  </si>
  <si>
    <t>0234-24-4417</t>
  </si>
  <si>
    <t>a-tanaka@maruuo.co.jp</t>
  </si>
  <si>
    <t>鶴岡市鼠ヶ関乙6-2</t>
    <rPh sb="0" eb="3">
      <t>ツルオカシ</t>
    </rPh>
    <rPh sb="3" eb="6">
      <t>ネズガセキ</t>
    </rPh>
    <rPh sb="6" eb="7">
      <t>オツ</t>
    </rPh>
    <phoneticPr fontId="4"/>
  </si>
  <si>
    <t>k,marutake923@gmail.com</t>
  </si>
  <si>
    <t>998-0004</t>
  </si>
  <si>
    <t>酒田市豊里字芦原102</t>
    <rPh sb="0" eb="3">
      <t>サカタシ</t>
    </rPh>
    <rPh sb="3" eb="5">
      <t>トヨサト</t>
    </rPh>
    <rPh sb="5" eb="6">
      <t>アザ</t>
    </rPh>
    <rPh sb="6" eb="8">
      <t>アシワラ</t>
    </rPh>
    <phoneticPr fontId="4"/>
  </si>
  <si>
    <t>090-5234-4111</t>
  </si>
  <si>
    <t>0234-33-0549</t>
  </si>
  <si>
    <t>鶴岡市湯野浜一丁目11-26</t>
    <rPh sb="0" eb="3">
      <t>ツルオカシ</t>
    </rPh>
    <rPh sb="3" eb="6">
      <t>ユノハマ</t>
    </rPh>
    <rPh sb="6" eb="9">
      <t>１チョウメ</t>
    </rPh>
    <phoneticPr fontId="1"/>
  </si>
  <si>
    <t>鶴岡市湯野浜1丁目24-24</t>
    <rPh sb="0" eb="3">
      <t>ツルオカシ</t>
    </rPh>
    <rPh sb="3" eb="6">
      <t>ユノハマ</t>
    </rPh>
    <rPh sb="7" eb="9">
      <t>チョウメ</t>
    </rPh>
    <phoneticPr fontId="3"/>
  </si>
  <si>
    <t>鶴岡市菱津は112-6</t>
    <rPh sb="0" eb="3">
      <t>ツルオカシ</t>
    </rPh>
    <rPh sb="3" eb="5">
      <t>ヒシヅ</t>
    </rPh>
    <phoneticPr fontId="4"/>
  </si>
  <si>
    <t>鶴岡市馬場町7-8</t>
    <rPh sb="0" eb="3">
      <t>ツルオカシ</t>
    </rPh>
    <rPh sb="3" eb="6">
      <t>ババチョウ</t>
    </rPh>
    <phoneticPr fontId="4"/>
  </si>
  <si>
    <t>tezuka@tezukashoten.com</t>
  </si>
  <si>
    <t>gyorui@dewa.or.jp</t>
  </si>
  <si>
    <t>997-0037</t>
  </si>
  <si>
    <t>鶴岡市若葉町22-14</t>
  </si>
  <si>
    <t>997-6857</t>
  </si>
  <si>
    <t>酒田市山居町2-14-22</t>
    <rPh sb="0" eb="3">
      <t>サカタシ</t>
    </rPh>
    <rPh sb="3" eb="5">
      <t>サンキョ</t>
    </rPh>
    <rPh sb="5" eb="6">
      <t>マチ</t>
    </rPh>
    <phoneticPr fontId="3"/>
  </si>
  <si>
    <t>0234-21-2755</t>
  </si>
  <si>
    <t>0234-21-2766</t>
  </si>
  <si>
    <t>maruken@shinei-suisan.com</t>
  </si>
  <si>
    <t>鶴岡市本町一丁目3-4</t>
    <rPh sb="0" eb="3">
      <t>ツルオカシ</t>
    </rPh>
    <rPh sb="3" eb="5">
      <t>ホンチョウ</t>
    </rPh>
    <rPh sb="5" eb="8">
      <t>イッチョウメ</t>
    </rPh>
    <phoneticPr fontId="4"/>
  </si>
  <si>
    <t>鶴岡市みどり町29-21</t>
    <rPh sb="0" eb="3">
      <t>ツルオカシ</t>
    </rPh>
    <rPh sb="6" eb="7">
      <t>マチ</t>
    </rPh>
    <phoneticPr fontId="4"/>
  </si>
  <si>
    <t>鶴岡市鼠ヶ関乙72</t>
    <rPh sb="0" eb="3">
      <t>ツルオカシ</t>
    </rPh>
    <rPh sb="3" eb="6">
      <t>ネズガセキ</t>
    </rPh>
    <rPh sb="6" eb="7">
      <t>オツ</t>
    </rPh>
    <phoneticPr fontId="4"/>
  </si>
  <si>
    <t>997-0825</t>
  </si>
  <si>
    <t>997-0831</t>
  </si>
  <si>
    <t>鶴岡市大西町36-20</t>
    <rPh sb="0" eb="3">
      <t>ツルオカシ</t>
    </rPh>
    <rPh sb="3" eb="5">
      <t>オオニシ</t>
    </rPh>
    <rPh sb="5" eb="6">
      <t>マチ</t>
    </rPh>
    <phoneticPr fontId="5"/>
  </si>
  <si>
    <t>marusenn997@gmail.com</t>
  </si>
  <si>
    <t>鶴岡市宝田三丁目10-45</t>
    <rPh sb="0" eb="3">
      <t>ツルオカシ</t>
    </rPh>
    <rPh sb="3" eb="5">
      <t>タカラダ</t>
    </rPh>
    <rPh sb="5" eb="6">
      <t>サン</t>
    </rPh>
    <rPh sb="6" eb="8">
      <t>チョウメ</t>
    </rPh>
    <phoneticPr fontId="6"/>
  </si>
  <si>
    <t>j.tomomi@galaxy.ocn.ne.jp</t>
  </si>
  <si>
    <t>【例】鶴岡魚屋</t>
    <rPh sb="1" eb="2">
      <t>レイ</t>
    </rPh>
    <rPh sb="3" eb="5">
      <t>ツルオカ</t>
    </rPh>
    <rPh sb="5" eb="6">
      <t>サカナ</t>
    </rPh>
    <rPh sb="6" eb="7">
      <t>ヤ</t>
    </rPh>
    <phoneticPr fontId="2"/>
  </si>
  <si>
    <t>【例】鶴岡ホテル</t>
    <rPh sb="1" eb="2">
      <t>レイ</t>
    </rPh>
    <rPh sb="3" eb="5">
      <t>ツルオカ</t>
    </rPh>
    <phoneticPr fontId="2"/>
  </si>
  <si>
    <t>トラフグ（天然 生鮮）【鶴岡産】</t>
    <phoneticPr fontId="2"/>
  </si>
  <si>
    <t>ムツ(ノドグロ）（鮮魚）【鶴岡産】</t>
    <phoneticPr fontId="2"/>
  </si>
  <si>
    <t>ホッコクアカエビ（生鮮）【鶴岡産】</t>
    <phoneticPr fontId="2"/>
  </si>
  <si>
    <t>サワラ（生鮮）【鶴岡産】</t>
    <phoneticPr fontId="2"/>
  </si>
  <si>
    <t>マダイ（天然 生鮮）【鶴岡産】</t>
    <phoneticPr fontId="2"/>
  </si>
  <si>
    <t>ハタハタ（鮮魚）【鶴岡産】</t>
    <phoneticPr fontId="2"/>
  </si>
  <si>
    <t>マフグ（天然 生鮮）【鶴岡産】</t>
    <phoneticPr fontId="2"/>
  </si>
  <si>
    <t>ヒラメ（鮮魚）【鶴岡産】</t>
    <phoneticPr fontId="2"/>
  </si>
  <si>
    <t>マダラ（鮮魚）【鶴岡産】</t>
    <phoneticPr fontId="2"/>
  </si>
  <si>
    <t>マガレイ(クチボソカレイ）（鮮魚）【鶴岡産】</t>
    <phoneticPr fontId="2"/>
  </si>
  <si>
    <t>スルメイカ（生鮮）【鶴岡産】</t>
    <phoneticPr fontId="2"/>
  </si>
  <si>
    <t>和洋食割烹　紅屋</t>
    <rPh sb="0" eb="1">
      <t>ワ</t>
    </rPh>
    <rPh sb="1" eb="3">
      <t>ヨウショク</t>
    </rPh>
    <rPh sb="3" eb="5">
      <t>カッポウ</t>
    </rPh>
    <rPh sb="6" eb="7">
      <t>ベニ</t>
    </rPh>
    <rPh sb="7" eb="8">
      <t>ヤ</t>
    </rPh>
    <phoneticPr fontId="1"/>
  </si>
  <si>
    <t>）</t>
    <phoneticPr fontId="2"/>
  </si>
  <si>
    <t>ブリ・ワラサ・イナダ（天然 生鮮）【鶴岡産】</t>
    <phoneticPr fontId="2"/>
  </si>
  <si>
    <t>タコ（生鮮）【鶴岡産】</t>
    <phoneticPr fontId="2"/>
  </si>
  <si>
    <t>ズワイガニ（生鮮）【鶴岡産】</t>
    <phoneticPr fontId="2"/>
  </si>
  <si>
    <t>タコ（生鮮）【鶴岡産】</t>
    <phoneticPr fontId="2"/>
  </si>
  <si>
    <t>対象経費上限</t>
    <rPh sb="0" eb="2">
      <t>タイショウ</t>
    </rPh>
    <rPh sb="2" eb="4">
      <t>ケイヒ</t>
    </rPh>
    <rPh sb="4" eb="6">
      <t>ジョウゲン</t>
    </rPh>
    <phoneticPr fontId="2"/>
  </si>
  <si>
    <t>補助金上限</t>
    <phoneticPr fontId="2"/>
  </si>
  <si>
    <t>補助金額</t>
    <rPh sb="0" eb="3">
      <t>ホジョキン</t>
    </rPh>
    <rPh sb="3" eb="4">
      <t>ガク</t>
    </rPh>
    <phoneticPr fontId="2"/>
  </si>
  <si>
    <r>
      <t>数量</t>
    </r>
    <r>
      <rPr>
        <sz val="9"/>
        <color theme="1"/>
        <rFont val="ＭＳ ゴシック"/>
        <family val="3"/>
        <charset val="128"/>
      </rPr>
      <t>【㎏】</t>
    </r>
    <rPh sb="0" eb="2">
      <t>スウリョウ</t>
    </rPh>
    <phoneticPr fontId="2"/>
  </si>
  <si>
    <r>
      <t>単価</t>
    </r>
    <r>
      <rPr>
        <sz val="9"/>
        <color theme="1"/>
        <rFont val="ＭＳ ゴシック"/>
        <family val="3"/>
        <charset val="128"/>
      </rPr>
      <t>【円/kg】</t>
    </r>
    <rPh sb="0" eb="2">
      <t>タンカ</t>
    </rPh>
    <rPh sb="3" eb="4">
      <t>エン</t>
    </rPh>
    <phoneticPr fontId="2"/>
  </si>
  <si>
    <t>令和４年度　魚のおいしいまち鶴岡キャンペーン　地魚の販促事業　納品書</t>
    <rPh sb="0" eb="2">
      <t>レイワ</t>
    </rPh>
    <rPh sb="3" eb="5">
      <t>ネンド</t>
    </rPh>
    <rPh sb="23" eb="24">
      <t>ジ</t>
    </rPh>
    <rPh sb="24" eb="25">
      <t>ザカナ</t>
    </rPh>
    <rPh sb="26" eb="28">
      <t>ハンソク</t>
    </rPh>
    <rPh sb="28" eb="30">
      <t>ジギョウ</t>
    </rPh>
    <rPh sb="31" eb="34">
      <t>ノウヒンショ</t>
    </rPh>
    <phoneticPr fontId="2"/>
  </si>
  <si>
    <t>※飲食店等が補助金を計算する際にご活用ください</t>
    <phoneticPr fontId="2"/>
  </si>
  <si>
    <t>東京第一ホテル鶴岡</t>
    <rPh sb="0" eb="2">
      <t>トウキョウ</t>
    </rPh>
    <rPh sb="2" eb="4">
      <t>ダイイチ</t>
    </rPh>
    <rPh sb="7" eb="9">
      <t>ツルオカ</t>
    </rPh>
    <phoneticPr fontId="0"/>
  </si>
  <si>
    <t>小野塚　直之</t>
    <rPh sb="0" eb="3">
      <t>オノヅカ</t>
    </rPh>
    <rPh sb="4" eb="6">
      <t>ナオユキ</t>
    </rPh>
    <phoneticPr fontId="0"/>
  </si>
  <si>
    <t>0235-24-7611</t>
  </si>
  <si>
    <t>0235-24-7621</t>
  </si>
  <si>
    <t>ishii.mariko@tdh-tsuruoka.co.jp</t>
  </si>
  <si>
    <t>和定食居酒家　翠</t>
  </si>
  <si>
    <t>佐藤二朗</t>
  </si>
  <si>
    <t>997-0837</t>
  </si>
  <si>
    <t>xng6rnxr7@i.softbank.jp</t>
  </si>
  <si>
    <t>有限会社やまと</t>
  </si>
  <si>
    <t>齋藤信子</t>
  </si>
  <si>
    <t>momichan0415@gmail.com</t>
  </si>
  <si>
    <t>鮨もりむら</t>
  </si>
  <si>
    <t>森村健一郎</t>
  </si>
  <si>
    <t>997-0045</t>
  </si>
  <si>
    <t>sushimorimura@gmail.com</t>
  </si>
  <si>
    <t>2,500円/kg</t>
    <phoneticPr fontId="2"/>
  </si>
  <si>
    <t>補助金上限</t>
    <phoneticPr fontId="2"/>
  </si>
  <si>
    <t>2,500円/kg</t>
    <phoneticPr fontId="2"/>
  </si>
  <si>
    <t>1,250円/kg</t>
    <phoneticPr fontId="2"/>
  </si>
  <si>
    <t>トラフグ（天然 生鮮）【鶴岡産】</t>
    <phoneticPr fontId="2"/>
  </si>
  <si>
    <t>ムツ(ノドグロ）（鮮魚）【鶴岡産】</t>
    <phoneticPr fontId="2"/>
  </si>
  <si>
    <t>2,500円/kg</t>
    <phoneticPr fontId="2"/>
  </si>
  <si>
    <t>ホッコクアカエビ（生鮮）【鶴岡産】</t>
    <phoneticPr fontId="2"/>
  </si>
  <si>
    <t>サワラ（生鮮）【鶴岡産】</t>
    <phoneticPr fontId="2"/>
  </si>
  <si>
    <t>マダイ（天然 生鮮）【鶴岡産】</t>
    <phoneticPr fontId="2"/>
  </si>
  <si>
    <t>ブリ・ワラサ・イナダ（天然 生鮮）【鶴岡産】</t>
    <phoneticPr fontId="2"/>
  </si>
  <si>
    <t>ヒラメ（鮮魚）【鶴岡産】</t>
    <phoneticPr fontId="2"/>
  </si>
  <si>
    <t>マダラ（鮮魚）【鶴岡産】</t>
    <phoneticPr fontId="2"/>
  </si>
  <si>
    <t>タコ（生鮮）【鶴岡産】</t>
    <phoneticPr fontId="2"/>
  </si>
  <si>
    <t>スルメイカ（生鮮）【鶴岡産】</t>
    <phoneticPr fontId="2"/>
  </si>
  <si>
    <t>ブリ・ワラサ・イナダ（天然 生鮮）【鶴岡産】</t>
    <phoneticPr fontId="2"/>
  </si>
  <si>
    <t>※飲食店等が補助金を計算する際にご活用ください</t>
    <phoneticPr fontId="2"/>
  </si>
  <si>
    <t>(株)岡ざき　まるげん水産</t>
    <rPh sb="1" eb="2">
      <t>カブ</t>
    </rPh>
    <phoneticPr fontId="10"/>
  </si>
  <si>
    <t>岡崎　雅也</t>
    <rPh sb="0" eb="2">
      <t>オカザキ</t>
    </rPh>
    <rPh sb="3" eb="5">
      <t>マサヤ</t>
    </rPh>
    <phoneticPr fontId="10"/>
  </si>
  <si>
    <t>日本海水産(株)</t>
    <rPh sb="0" eb="2">
      <t>ニホン</t>
    </rPh>
    <rPh sb="2" eb="3">
      <t>カイ</t>
    </rPh>
    <rPh sb="3" eb="5">
      <t>スイサン</t>
    </rPh>
    <rPh sb="5" eb="8">
      <t>カブ</t>
    </rPh>
    <phoneticPr fontId="8"/>
  </si>
  <si>
    <t>取締役鮮魚部長　
鷹島　久</t>
    <rPh sb="0" eb="3">
      <t>トリシマリヤク</t>
    </rPh>
    <rPh sb="3" eb="5">
      <t>センギョ</t>
    </rPh>
    <rPh sb="5" eb="7">
      <t>ブチョウ</t>
    </rPh>
    <rPh sb="9" eb="11">
      <t>タカシマ</t>
    </rPh>
    <rPh sb="12" eb="13">
      <t>キュウ</t>
    </rPh>
    <phoneticPr fontId="8"/>
  </si>
  <si>
    <t>本間鮮魚店</t>
    <rPh sb="0" eb="2">
      <t>ホンマ</t>
    </rPh>
    <rPh sb="2" eb="4">
      <t>センギョ</t>
    </rPh>
    <rPh sb="4" eb="5">
      <t>テン</t>
    </rPh>
    <phoneticPr fontId="8"/>
  </si>
  <si>
    <t>本間　栄一</t>
    <rPh sb="0" eb="2">
      <t>ホンマ</t>
    </rPh>
    <rPh sb="3" eb="5">
      <t>エイイチ</t>
    </rPh>
    <phoneticPr fontId="8"/>
  </si>
  <si>
    <t>鶴岡市美咲町19-6</t>
    <rPh sb="0" eb="3">
      <t>ツルオカシ</t>
    </rPh>
    <rPh sb="3" eb="5">
      <t>ミサキ</t>
    </rPh>
    <rPh sb="5" eb="6">
      <t>マチ</t>
    </rPh>
    <phoneticPr fontId="10"/>
  </si>
  <si>
    <t>酒田市船場町二丁目2番18号</t>
    <rPh sb="0" eb="3">
      <t>サカタシ</t>
    </rPh>
    <rPh sb="3" eb="5">
      <t>フナバ</t>
    </rPh>
    <rPh sb="5" eb="6">
      <t>マチ</t>
    </rPh>
    <rPh sb="6" eb="9">
      <t>ニチョウメ</t>
    </rPh>
    <rPh sb="10" eb="11">
      <t>バン</t>
    </rPh>
    <rPh sb="13" eb="14">
      <t>ゴウ</t>
    </rPh>
    <phoneticPr fontId="8"/>
  </si>
  <si>
    <t>0234-22-2750</t>
  </si>
  <si>
    <t>0234-22-2843</t>
  </si>
  <si>
    <t>info@nihonkai-ss.com</t>
  </si>
  <si>
    <t>997-0026</t>
  </si>
  <si>
    <t>鶴岡市大東町13-3</t>
    <rPh sb="0" eb="3">
      <t>ツルオカシ</t>
    </rPh>
    <rPh sb="3" eb="5">
      <t>ダイトウ</t>
    </rPh>
    <rPh sb="5" eb="6">
      <t>マチ</t>
    </rPh>
    <phoneticPr fontId="8"/>
  </si>
  <si>
    <t>momosetooru@outlook.jp</t>
    <phoneticPr fontId="2"/>
  </si>
  <si>
    <t>(有)地主商店</t>
    <rPh sb="3" eb="5">
      <t>ジヌシ</t>
    </rPh>
    <rPh sb="5" eb="7">
      <t>ショウテン</t>
    </rPh>
    <phoneticPr fontId="1"/>
  </si>
  <si>
    <t>まるせん</t>
  </si>
  <si>
    <t>(有)原田食品</t>
  </si>
  <si>
    <t>鶴岡料理　すず音</t>
    <rPh sb="0" eb="2">
      <t>ツルオカ</t>
    </rPh>
    <rPh sb="2" eb="4">
      <t>リョウリ</t>
    </rPh>
    <rPh sb="7" eb="8">
      <t>ネ</t>
    </rPh>
    <phoneticPr fontId="1"/>
  </si>
  <si>
    <t>やきとりかこ・かこべん</t>
  </si>
  <si>
    <t>本間鮮魚店</t>
    <rPh sb="0" eb="2">
      <t>ホンマ</t>
    </rPh>
    <rPh sb="2" eb="4">
      <t>センギョ</t>
    </rPh>
    <rPh sb="4" eb="5">
      <t>テン</t>
    </rPh>
    <phoneticPr fontId="1"/>
  </si>
  <si>
    <t>東屋旅館</t>
    <rPh sb="0" eb="2">
      <t>アズマヤ</t>
    </rPh>
    <rPh sb="2" eb="4">
      <t>リョカン</t>
    </rPh>
    <phoneticPr fontId="1"/>
  </si>
  <si>
    <t>あつみ温泉　かしわや旅館</t>
    <rPh sb="3" eb="5">
      <t>オンセン</t>
    </rPh>
    <rPh sb="10" eb="12">
      <t>リョカン</t>
    </rPh>
    <phoneticPr fontId="1"/>
  </si>
  <si>
    <t>(有)阿部鮮魚店（屋号：まるよし）</t>
    <rPh sb="3" eb="5">
      <t>アベ</t>
    </rPh>
    <rPh sb="5" eb="7">
      <t>センギョ</t>
    </rPh>
    <rPh sb="7" eb="8">
      <t>テン</t>
    </rPh>
    <rPh sb="9" eb="11">
      <t>ヤゴウ</t>
    </rPh>
    <phoneticPr fontId="1"/>
  </si>
  <si>
    <t>休暇村　庄内羽黒</t>
    <rPh sb="0" eb="2">
      <t>キュウカ</t>
    </rPh>
    <rPh sb="2" eb="3">
      <t>ムラ</t>
    </rPh>
    <rPh sb="4" eb="6">
      <t>ショウナイ</t>
    </rPh>
    <rPh sb="6" eb="8">
      <t>ハグロ</t>
    </rPh>
    <phoneticPr fontId="1"/>
  </si>
  <si>
    <t>専務取締役
地主保美</t>
  </si>
  <si>
    <t>土肥美嘉</t>
  </si>
  <si>
    <t>原田芳明</t>
  </si>
  <si>
    <t>丸山環</t>
    <rPh sb="0" eb="2">
      <t>マルヤマ</t>
    </rPh>
    <rPh sb="2" eb="3">
      <t>タマキ</t>
    </rPh>
    <phoneticPr fontId="1"/>
  </si>
  <si>
    <t>吉田　京子</t>
    <rPh sb="0" eb="2">
      <t>ヨシダ</t>
    </rPh>
    <rPh sb="3" eb="5">
      <t>キョウコ</t>
    </rPh>
    <phoneticPr fontId="1"/>
  </si>
  <si>
    <t>本間　栄一</t>
    <rPh sb="0" eb="2">
      <t>ホンマ</t>
    </rPh>
    <rPh sb="3" eb="5">
      <t>エイイチ</t>
    </rPh>
    <phoneticPr fontId="1"/>
  </si>
  <si>
    <t>佐藤　容介</t>
    <rPh sb="0" eb="2">
      <t>サトウ</t>
    </rPh>
    <rPh sb="3" eb="4">
      <t>カタチ</t>
    </rPh>
    <rPh sb="4" eb="5">
      <t>スケ</t>
    </rPh>
    <phoneticPr fontId="1"/>
  </si>
  <si>
    <t>代表取締役
齋藤　武大</t>
    <rPh sb="0" eb="2">
      <t>ダイヒョウ</t>
    </rPh>
    <rPh sb="2" eb="5">
      <t>トリシマリヤク</t>
    </rPh>
    <rPh sb="6" eb="8">
      <t>サイトウ</t>
    </rPh>
    <rPh sb="9" eb="10">
      <t>タケ</t>
    </rPh>
    <rPh sb="10" eb="11">
      <t>ダイ</t>
    </rPh>
    <phoneticPr fontId="1"/>
  </si>
  <si>
    <t>阿部　義男</t>
    <rPh sb="0" eb="2">
      <t>アベ</t>
    </rPh>
    <rPh sb="3" eb="5">
      <t>ヨシオ</t>
    </rPh>
    <phoneticPr fontId="1"/>
  </si>
  <si>
    <t>勝又　貞光</t>
    <rPh sb="0" eb="2">
      <t>カツマタ</t>
    </rPh>
    <rPh sb="3" eb="4">
      <t>サダ</t>
    </rPh>
    <rPh sb="4" eb="5">
      <t>ミツ</t>
    </rPh>
    <phoneticPr fontId="1"/>
  </si>
  <si>
    <t>西新斎町7-31 スカイワード102号</t>
  </si>
  <si>
    <t>0235774409</t>
  </si>
  <si>
    <t>0235774343</t>
  </si>
  <si>
    <t>宝田三丁目10-45</t>
  </si>
  <si>
    <t>0235-24-7250</t>
  </si>
  <si>
    <t>0235-24-7251</t>
  </si>
  <si>
    <t>大西町36-20</t>
  </si>
  <si>
    <t>0235-24-8015</t>
  </si>
  <si>
    <t>0235-41-9129</t>
  </si>
  <si>
    <t>西荒屋字杉下58</t>
    <rPh sb="0" eb="1">
      <t>ニシ</t>
    </rPh>
    <rPh sb="1" eb="3">
      <t>アラヤ</t>
    </rPh>
    <rPh sb="3" eb="4">
      <t>アザ</t>
    </rPh>
    <rPh sb="4" eb="6">
      <t>スギシタ</t>
    </rPh>
    <phoneticPr fontId="1"/>
  </si>
  <si>
    <t>0235-57-2051</t>
  </si>
  <si>
    <t>0235-57-5170</t>
  </si>
  <si>
    <t>錦町7-68</t>
    <rPh sb="0" eb="2">
      <t>ニシキマチ</t>
    </rPh>
    <phoneticPr fontId="1"/>
  </si>
  <si>
    <t>0235-22-3231</t>
  </si>
  <si>
    <t>suzune.tsuruoka@kjc.biglobe.ne.jp</t>
  </si>
  <si>
    <t>伊勢原町29-17</t>
    <rPh sb="0" eb="3">
      <t>イセハラ</t>
    </rPh>
    <rPh sb="3" eb="4">
      <t>マチ</t>
    </rPh>
    <phoneticPr fontId="1"/>
  </si>
  <si>
    <t>0235-25-7190</t>
  </si>
  <si>
    <t>0235-25-5537</t>
  </si>
  <si>
    <t>kakobenkyoko@gmail.com</t>
  </si>
  <si>
    <t>大東町13-3</t>
    <rPh sb="0" eb="2">
      <t>ダイトウ</t>
    </rPh>
    <rPh sb="2" eb="3">
      <t>マチ</t>
    </rPh>
    <phoneticPr fontId="1"/>
  </si>
  <si>
    <t>0235-22-1075</t>
  </si>
  <si>
    <t>湯温海甲171</t>
    <rPh sb="0" eb="1">
      <t>ユ</t>
    </rPh>
    <rPh sb="1" eb="3">
      <t>アツミ</t>
    </rPh>
    <rPh sb="3" eb="4">
      <t>コウ</t>
    </rPh>
    <phoneticPr fontId="1"/>
  </si>
  <si>
    <t>0235-43-2345</t>
  </si>
  <si>
    <t>0235-43-3688</t>
  </si>
  <si>
    <t>mail@adumaya.net</t>
  </si>
  <si>
    <t>湯温海甲191</t>
    <rPh sb="0" eb="1">
      <t>ユ</t>
    </rPh>
    <rPh sb="1" eb="3">
      <t>アツミ</t>
    </rPh>
    <phoneticPr fontId="1"/>
  </si>
  <si>
    <t>0235-43-2011</t>
  </si>
  <si>
    <t>0235-43-2021</t>
  </si>
  <si>
    <t>kashiwaya@comet.ocn.jp</t>
  </si>
  <si>
    <t>みどり町22-1</t>
    <rPh sb="3" eb="4">
      <t>マチ</t>
    </rPh>
    <phoneticPr fontId="1"/>
  </si>
  <si>
    <t>0235-25-0950</t>
  </si>
  <si>
    <t>0235-25-0963</t>
  </si>
  <si>
    <t>997-0211</t>
  </si>
  <si>
    <t>羽黒町手向字羽黒山8</t>
    <rPh sb="0" eb="2">
      <t>ハグロ</t>
    </rPh>
    <rPh sb="2" eb="3">
      <t>マチ</t>
    </rPh>
    <rPh sb="3" eb="5">
      <t>トウゲ</t>
    </rPh>
    <rPh sb="5" eb="6">
      <t>アザ</t>
    </rPh>
    <rPh sb="6" eb="8">
      <t>ハグロ</t>
    </rPh>
    <rPh sb="8" eb="9">
      <t>ヤマ</t>
    </rPh>
    <phoneticPr fontId="1"/>
  </si>
  <si>
    <t>0235-62-4270</t>
  </si>
  <si>
    <t>0235-62-4271</t>
  </si>
  <si>
    <t>haguro@qkamura.or.jp</t>
  </si>
  <si>
    <t>馬場町9-25</t>
    <rPh sb="0" eb="3">
      <t>ババチョウ</t>
    </rPh>
    <phoneticPr fontId="2"/>
  </si>
  <si>
    <t>神明町12-42</t>
    <rPh sb="0" eb="3">
      <t>シンメイマチ</t>
    </rPh>
    <phoneticPr fontId="1"/>
  </si>
  <si>
    <t>末広町13-1エスポ末広町1F</t>
    <rPh sb="0" eb="3">
      <t>スエヒロマチ</t>
    </rPh>
    <rPh sb="10" eb="13">
      <t>スエヒロチョウ</t>
    </rPh>
    <phoneticPr fontId="1"/>
  </si>
  <si>
    <t>錦町2-10</t>
    <rPh sb="0" eb="1">
      <t>ニシキ</t>
    </rPh>
    <rPh sb="1" eb="2">
      <t>マチ</t>
    </rPh>
    <phoneticPr fontId="0"/>
  </si>
  <si>
    <t>道田町10ー13</t>
  </si>
  <si>
    <t>本町三丁目2-27</t>
  </si>
  <si>
    <t>0235-22-90235-222</t>
  </si>
  <si>
    <t>0235-22-0384</t>
  </si>
  <si>
    <t>0235-22-0235-2283</t>
  </si>
  <si>
    <t>0235-22-0964</t>
  </si>
  <si>
    <t>0235-22-0968</t>
  </si>
  <si>
    <t>0235-22-2780</t>
  </si>
  <si>
    <t>0235-22-2171</t>
  </si>
  <si>
    <t>0235-22-0905</t>
  </si>
  <si>
    <t>0235-22-1089</t>
  </si>
  <si>
    <t>0235-23-4611
090-7520-7265</t>
  </si>
  <si>
    <t>0235-23-4611</t>
  </si>
  <si>
    <t>0235-23-4367</t>
  </si>
  <si>
    <t>0235-23-4378</t>
  </si>
  <si>
    <t>0235-23-7720</t>
  </si>
  <si>
    <t>0235-23-7567</t>
  </si>
  <si>
    <t>0235-53-2439</t>
    <phoneticPr fontId="2"/>
  </si>
  <si>
    <t>0235-44-2265</t>
    <phoneticPr fontId="2"/>
  </si>
  <si>
    <t>0235-75-2256
090-7792-5546</t>
    <phoneticPr fontId="2"/>
  </si>
  <si>
    <t>0235-75-2449</t>
    <phoneticPr fontId="2"/>
  </si>
  <si>
    <t>0235-24-1355</t>
    <phoneticPr fontId="2"/>
  </si>
  <si>
    <t>0235-24-8015</t>
    <phoneticPr fontId="2"/>
  </si>
  <si>
    <t>0235-41-9129</t>
    <phoneticPr fontId="2"/>
  </si>
  <si>
    <t>0235-24-7250</t>
    <phoneticPr fontId="2"/>
  </si>
  <si>
    <t>0235-24-7251</t>
    <phoneticPr fontId="2"/>
  </si>
  <si>
    <t>0235-57-2051</t>
    <phoneticPr fontId="2"/>
  </si>
  <si>
    <t>0235-44-2179</t>
    <phoneticPr fontId="2"/>
  </si>
  <si>
    <t>0235-25-0950</t>
    <phoneticPr fontId="2"/>
  </si>
  <si>
    <t>0235-33-4017</t>
    <phoneticPr fontId="2"/>
  </si>
  <si>
    <t>0235-43-4652</t>
    <phoneticPr fontId="2"/>
  </si>
  <si>
    <t>0235-44-2191</t>
    <phoneticPr fontId="2"/>
  </si>
  <si>
    <t>0235-44-2191
090-2027-1794</t>
    <phoneticPr fontId="2"/>
  </si>
  <si>
    <t>0235-29-9851</t>
  </si>
  <si>
    <t>0235-75-2121</t>
  </si>
  <si>
    <t>0235-75-2123</t>
  </si>
  <si>
    <t>やおせん</t>
  </si>
  <si>
    <t>菅原　安子</t>
    <rPh sb="0" eb="2">
      <t>スガワラ</t>
    </rPh>
    <rPh sb="3" eb="5">
      <t>ヤスコ</t>
    </rPh>
    <phoneticPr fontId="8"/>
  </si>
  <si>
    <t>997-0361</t>
  </si>
  <si>
    <t>鶴岡市民田十二前45</t>
    <rPh sb="0" eb="3">
      <t>ツルオカシ</t>
    </rPh>
    <rPh sb="3" eb="5">
      <t>ミンデン</t>
    </rPh>
    <rPh sb="5" eb="7">
      <t>１２</t>
    </rPh>
    <rPh sb="7" eb="8">
      <t>マエ</t>
    </rPh>
    <phoneticPr fontId="8"/>
  </si>
  <si>
    <t>23-4451</t>
  </si>
  <si>
    <t>0235-23-4451</t>
  </si>
  <si>
    <t>由良</t>
    <rPh sb="0" eb="2">
      <t>ユラ</t>
    </rPh>
    <phoneticPr fontId="2"/>
  </si>
  <si>
    <t>佐藤　栄子</t>
    <rPh sb="0" eb="2">
      <t>サトウ</t>
    </rPh>
    <rPh sb="3" eb="5">
      <t>エイコ</t>
    </rPh>
    <phoneticPr fontId="2"/>
  </si>
  <si>
    <t>鶴岡市由良2-6-3</t>
    <rPh sb="0" eb="3">
      <t>ツルオカシ</t>
    </rPh>
    <rPh sb="3" eb="5">
      <t>ユラ</t>
    </rPh>
    <phoneticPr fontId="17"/>
  </si>
  <si>
    <t>73-3751</t>
  </si>
  <si>
    <t>0235-24-2425</t>
  </si>
  <si>
    <t>うなぎ若林</t>
    <rPh sb="3" eb="5">
      <t>ワカバヤシ</t>
    </rPh>
    <phoneticPr fontId="18"/>
  </si>
  <si>
    <t>若林　礼子</t>
    <rPh sb="0" eb="2">
      <t>ワカバヤシ</t>
    </rPh>
    <rPh sb="3" eb="5">
      <t>レイコ</t>
    </rPh>
    <phoneticPr fontId="18"/>
  </si>
  <si>
    <t>末広町11-9</t>
    <rPh sb="0" eb="2">
      <t>スエヒロ</t>
    </rPh>
    <rPh sb="2" eb="3">
      <t>マチ</t>
    </rPh>
    <phoneticPr fontId="18"/>
  </si>
  <si>
    <t>0235-24-3701</t>
  </si>
  <si>
    <t>ＦＡＸ</t>
    <phoneticPr fontId="3"/>
  </si>
  <si>
    <t>メール</t>
    <phoneticPr fontId="3"/>
  </si>
  <si>
    <t>997-8601</t>
    <phoneticPr fontId="2"/>
  </si>
  <si>
    <t>0235-25-8763</t>
    <phoneticPr fontId="2"/>
  </si>
  <si>
    <t>0235-57-5170</t>
    <phoneticPr fontId="2"/>
  </si>
  <si>
    <t>0235-53-2348</t>
    <phoneticPr fontId="2"/>
  </si>
  <si>
    <t>0235-43-3219</t>
    <phoneticPr fontId="2"/>
  </si>
  <si>
    <t>0235-44-2179</t>
    <phoneticPr fontId="2"/>
  </si>
  <si>
    <t>0235-25-0963</t>
    <phoneticPr fontId="2"/>
  </si>
  <si>
    <t>0235-44-2265</t>
    <phoneticPr fontId="2"/>
  </si>
  <si>
    <t>0235-75-2256</t>
    <phoneticPr fontId="2"/>
  </si>
  <si>
    <t>0235-75-2449</t>
    <phoneticPr fontId="2"/>
  </si>
  <si>
    <t>0235-33-4019</t>
    <phoneticPr fontId="2"/>
  </si>
  <si>
    <t>0235-24-3335</t>
    <phoneticPr fontId="2"/>
  </si>
  <si>
    <t>0235-24-3337</t>
    <phoneticPr fontId="2"/>
  </si>
  <si>
    <t>0235-24-1358</t>
    <phoneticPr fontId="2"/>
  </si>
  <si>
    <t>0235-44-2045
090-2024-4015</t>
    <phoneticPr fontId="2"/>
  </si>
  <si>
    <t>0235-44-2044</t>
    <phoneticPr fontId="2"/>
  </si>
  <si>
    <t>0235-25-0086</t>
    <phoneticPr fontId="2"/>
  </si>
  <si>
    <t>0235-35-0130</t>
    <phoneticPr fontId="2"/>
  </si>
  <si>
    <t>旬魚旬菜　初よし</t>
    <rPh sb="0" eb="1">
      <t>シュン</t>
    </rPh>
    <rPh sb="1" eb="2">
      <t>サカナ</t>
    </rPh>
    <rPh sb="2" eb="3">
      <t>シュン</t>
    </rPh>
    <rPh sb="3" eb="4">
      <t>ナ</t>
    </rPh>
    <rPh sb="5" eb="6">
      <t>ハツ</t>
    </rPh>
    <phoneticPr fontId="18"/>
  </si>
  <si>
    <t>店主　茂木　崇行</t>
    <rPh sb="0" eb="2">
      <t>テンシュ</t>
    </rPh>
    <rPh sb="3" eb="5">
      <t>モギ</t>
    </rPh>
    <rPh sb="6" eb="7">
      <t>タカシ</t>
    </rPh>
    <rPh sb="7" eb="8">
      <t>ユ</t>
    </rPh>
    <phoneticPr fontId="18"/>
  </si>
  <si>
    <t>鶴岡市東原町9-36</t>
    <rPh sb="0" eb="3">
      <t>ツルオカシ</t>
    </rPh>
    <rPh sb="3" eb="6">
      <t>ヒガシハラマチ</t>
    </rPh>
    <phoneticPr fontId="18"/>
  </si>
  <si>
    <t>海辺のお宿　一久</t>
    <rPh sb="0" eb="2">
      <t>ウミベ</t>
    </rPh>
    <rPh sb="4" eb="5">
      <t>ヤド</t>
    </rPh>
    <rPh sb="6" eb="7">
      <t>イチ</t>
    </rPh>
    <rPh sb="7" eb="8">
      <t>キュウ</t>
    </rPh>
    <phoneticPr fontId="18"/>
  </si>
  <si>
    <t>池田　真知子</t>
    <rPh sb="0" eb="2">
      <t>イケダ</t>
    </rPh>
    <rPh sb="3" eb="6">
      <t>マチコ</t>
    </rPh>
    <phoneticPr fontId="18"/>
  </si>
  <si>
    <t>湯野浜1-10-29</t>
    <rPh sb="0" eb="3">
      <t>ユノハマ</t>
    </rPh>
    <phoneticPr fontId="18"/>
  </si>
  <si>
    <t>菅原　安子</t>
    <rPh sb="0" eb="2">
      <t>スガワラ</t>
    </rPh>
    <rPh sb="3" eb="5">
      <t>ヤスコ</t>
    </rPh>
    <phoneticPr fontId="18"/>
  </si>
  <si>
    <t>⑧鮮魚店が営む仕出し店</t>
    <rPh sb="1" eb="3">
      <t>センギョ</t>
    </rPh>
    <rPh sb="3" eb="4">
      <t>テン</t>
    </rPh>
    <rPh sb="5" eb="6">
      <t>イトナ</t>
    </rPh>
    <rPh sb="7" eb="9">
      <t>シダ</t>
    </rPh>
    <rPh sb="10" eb="11">
      <t>テン</t>
    </rPh>
    <phoneticPr fontId="18"/>
  </si>
  <si>
    <t>民田十二前45</t>
    <rPh sb="0" eb="2">
      <t>ミンデン</t>
    </rPh>
    <rPh sb="2" eb="4">
      <t>ジュウニ</t>
    </rPh>
    <rPh sb="4" eb="5">
      <t>マエ</t>
    </rPh>
    <phoneticPr fontId="18"/>
  </si>
  <si>
    <t>魚串　銀</t>
    <rPh sb="0" eb="1">
      <t>ウオ</t>
    </rPh>
    <rPh sb="1" eb="2">
      <t>クシ</t>
    </rPh>
    <rPh sb="3" eb="4">
      <t>ギン</t>
    </rPh>
    <phoneticPr fontId="18"/>
  </si>
  <si>
    <t>長南　忍</t>
    <rPh sb="0" eb="2">
      <t>チョウナン</t>
    </rPh>
    <rPh sb="3" eb="4">
      <t>シノブ</t>
    </rPh>
    <phoneticPr fontId="18"/>
  </si>
  <si>
    <t>鶴岡市日吉町2-26</t>
    <rPh sb="0" eb="3">
      <t>ツルオカシ</t>
    </rPh>
    <rPh sb="3" eb="5">
      <t>ヒヨシ</t>
    </rPh>
    <rPh sb="5" eb="6">
      <t>マチ</t>
    </rPh>
    <phoneticPr fontId="18"/>
  </si>
  <si>
    <t>居酒屋　鶴べぇ</t>
    <rPh sb="0" eb="3">
      <t>イザカヤ</t>
    </rPh>
    <rPh sb="4" eb="5">
      <t>ツル</t>
    </rPh>
    <phoneticPr fontId="18"/>
  </si>
  <si>
    <t>佐藤　順</t>
    <rPh sb="0" eb="2">
      <t>サトウ</t>
    </rPh>
    <rPh sb="3" eb="4">
      <t>ジュン</t>
    </rPh>
    <phoneticPr fontId="18"/>
  </si>
  <si>
    <t>末広町6-47</t>
    <rPh sb="0" eb="2">
      <t>スエヒロ</t>
    </rPh>
    <rPh sb="2" eb="3">
      <t>マチ</t>
    </rPh>
    <phoneticPr fontId="18"/>
  </si>
  <si>
    <t>0235-26-1234</t>
  </si>
  <si>
    <t>ＴＥＬ</t>
    <phoneticPr fontId="3"/>
  </si>
  <si>
    <t>ＦＡＸ</t>
    <phoneticPr fontId="3"/>
  </si>
  <si>
    <t>0235-24-0355</t>
    <phoneticPr fontId="2"/>
  </si>
  <si>
    <t>0235-25-1555</t>
    <phoneticPr fontId="2"/>
  </si>
  <si>
    <t>旬美彩　さんごろう</t>
    <rPh sb="0" eb="1">
      <t>シュン</t>
    </rPh>
    <rPh sb="1" eb="2">
      <t>ミ</t>
    </rPh>
    <rPh sb="2" eb="3">
      <t>イロドリ</t>
    </rPh>
    <phoneticPr fontId="1"/>
  </si>
  <si>
    <t>999-7542</t>
  </si>
  <si>
    <t>水沢字水沢尻14-10</t>
    <rPh sb="0" eb="2">
      <t>ミズサワ</t>
    </rPh>
    <rPh sb="2" eb="3">
      <t>アザ</t>
    </rPh>
    <rPh sb="3" eb="5">
      <t>ミズサワ</t>
    </rPh>
    <rPh sb="5" eb="6">
      <t>シリ</t>
    </rPh>
    <phoneticPr fontId="1"/>
  </si>
  <si>
    <t>0235-26-0770</t>
  </si>
  <si>
    <t>美都寿し</t>
    <rPh sb="0" eb="1">
      <t>ウツク</t>
    </rPh>
    <rPh sb="1" eb="2">
      <t>ト</t>
    </rPh>
    <rPh sb="2" eb="3">
      <t>ス</t>
    </rPh>
    <phoneticPr fontId="1"/>
  </si>
  <si>
    <t>中村　繁</t>
    <rPh sb="0" eb="2">
      <t>ナカムラ</t>
    </rPh>
    <rPh sb="3" eb="4">
      <t>シゲル</t>
    </rPh>
    <phoneticPr fontId="1"/>
  </si>
  <si>
    <t>日吉町2-1</t>
    <rPh sb="0" eb="2">
      <t>ヒヨシ</t>
    </rPh>
    <rPh sb="2" eb="3">
      <t>マチ</t>
    </rPh>
    <phoneticPr fontId="1"/>
  </si>
  <si>
    <t>0235-23-3249</t>
  </si>
  <si>
    <t>0235-23-9173</t>
  </si>
  <si>
    <t>80万円</t>
    <rPh sb="2" eb="4">
      <t>マンエン</t>
    </rPh>
    <phoneticPr fontId="2"/>
  </si>
  <si>
    <t>40万円</t>
    <rPh sb="2" eb="4">
      <t>マンエン</t>
    </rPh>
    <phoneticPr fontId="2"/>
  </si>
  <si>
    <t>魚のおいしいまち鶴岡キャンペーン参加店一覧【10/27更新】</t>
    <rPh sb="0" eb="1">
      <t>サカナ</t>
    </rPh>
    <rPh sb="8" eb="10">
      <t>ツルオカ</t>
    </rPh>
    <rPh sb="16" eb="18">
      <t>サンカ</t>
    </rPh>
    <rPh sb="18" eb="19">
      <t>テン</t>
    </rPh>
    <rPh sb="19" eb="21">
      <t>イチラン</t>
    </rPh>
    <rPh sb="27" eb="29">
      <t>コウシン</t>
    </rPh>
    <phoneticPr fontId="3"/>
  </si>
  <si>
    <t>魚のおいしいまち鶴岡キャンペーン仲買人・鮮魚店一覧【10/27更新】</t>
    <rPh sb="0" eb="1">
      <t>サカナ</t>
    </rPh>
    <rPh sb="8" eb="10">
      <t>ツルオカ</t>
    </rPh>
    <rPh sb="16" eb="18">
      <t>ナカガイ</t>
    </rPh>
    <rPh sb="18" eb="19">
      <t>ニン</t>
    </rPh>
    <rPh sb="20" eb="22">
      <t>センギョ</t>
    </rPh>
    <rPh sb="22" eb="23">
      <t>テン</t>
    </rPh>
    <rPh sb="23" eb="25">
      <t>イチラン</t>
    </rPh>
    <rPh sb="31" eb="33">
      <t>コウシン</t>
    </rPh>
    <phoneticPr fontId="3"/>
  </si>
  <si>
    <t>佐藤食品</t>
    <rPh sb="0" eb="2">
      <t>サトウ</t>
    </rPh>
    <rPh sb="2" eb="4">
      <t>ショクヒン</t>
    </rPh>
    <phoneticPr fontId="1"/>
  </si>
  <si>
    <t>土肥美嘉　美嘉</t>
    <rPh sb="5" eb="7">
      <t>ミカ</t>
    </rPh>
    <phoneticPr fontId="1"/>
  </si>
  <si>
    <t>大西町37-20</t>
    <rPh sb="0" eb="3">
      <t>オオニシマチ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</si>
</sst>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万&quot;&quot;円&quot;"/>
    <numFmt numFmtId="177" formatCode="#,###"/>
    <numFmt numFmtId="178" formatCode="#,###&quot; 円&quot;"/>
    <numFmt numFmtId="179" formatCode="##,##0&quot; 円/kg&quot;"/>
    <numFmt numFmtId="180" formatCode="#,##0&quot; 円&quot;"/>
    <numFmt numFmtId="181" formatCode="##,##0.00&quot; kg&quot;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6"/>
      <name val="游ゴシック"/>
      <family val="2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HG創英角ｺﾞｼｯｸUB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u/>
      <sz val="11"/>
      <color theme="10"/>
      <name val="游ゴシック"/>
      <family val="3"/>
      <charset val="128"/>
      <scheme val="minor"/>
    </font>
    <font>
      <b/>
      <u/>
      <sz val="11"/>
      <color rgb="FF0563C1"/>
      <name val="游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trike/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 applyNumberFormat="0" applyFill="0" applyBorder="0" applyAlignment="0" applyProtection="0"/>
  </cellStyleXfs>
  <cellXfs count="176">
    <xf numFmtId="0" fontId="0" fillId="0" borderId="0" xfId="0">
      <alignment vertical="center"/>
    </xf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3" xfId="0" applyFont="1" applyBorder="1">
      <alignment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5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12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7" fillId="0" borderId="0" xfId="0" applyFont="1" applyBorder="1">
      <alignment vertical="center"/>
    </xf>
    <xf numFmtId="0" fontId="7" fillId="0" borderId="6" xfId="0" applyFont="1" applyBorder="1">
      <alignment vertical="center"/>
    </xf>
    <xf numFmtId="0" fontId="6" fillId="0" borderId="0" xfId="0" applyFont="1">
      <alignment vertical="center"/>
    </xf>
    <xf numFmtId="0" fontId="11" fillId="0" borderId="1" xfId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left" vertical="center" shrinkToFit="1"/>
    </xf>
    <xf numFmtId="0" fontId="6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center" vertical="center"/>
    </xf>
    <xf numFmtId="0" fontId="10" fillId="4" borderId="1" xfId="1" applyFont="1" applyFill="1" applyBorder="1" applyAlignment="1">
      <alignment vertical="center"/>
    </xf>
    <xf numFmtId="0" fontId="11" fillId="4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176" fontId="6" fillId="4" borderId="1" xfId="1" applyNumberFormat="1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left" vertical="center" shrinkToFit="1"/>
    </xf>
    <xf numFmtId="0" fontId="11" fillId="4" borderId="1" xfId="1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vertical="center"/>
    </xf>
    <xf numFmtId="0" fontId="11" fillId="4" borderId="1" xfId="1" applyFont="1" applyFill="1" applyBorder="1" applyAlignment="1">
      <alignment horizontal="left" vertical="center" wrapText="1"/>
    </xf>
    <xf numFmtId="0" fontId="12" fillId="4" borderId="1" xfId="2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Fill="1">
      <alignment vertical="center"/>
    </xf>
    <xf numFmtId="0" fontId="14" fillId="0" borderId="0" xfId="0" applyFont="1">
      <alignment vertical="center"/>
    </xf>
    <xf numFmtId="0" fontId="14" fillId="0" borderId="8" xfId="0" applyFont="1" applyBorder="1">
      <alignment vertical="center"/>
    </xf>
    <xf numFmtId="0" fontId="14" fillId="0" borderId="3" xfId="0" applyFont="1" applyBorder="1">
      <alignment vertical="center"/>
    </xf>
    <xf numFmtId="0" fontId="14" fillId="0" borderId="5" xfId="0" applyFont="1" applyFill="1" applyBorder="1">
      <alignment vertical="center"/>
    </xf>
    <xf numFmtId="0" fontId="14" fillId="0" borderId="6" xfId="0" applyFont="1" applyFill="1" applyBorder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9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4" fillId="0" borderId="0" xfId="0" applyFont="1" applyBorder="1">
      <alignment vertical="center"/>
    </xf>
    <xf numFmtId="0" fontId="14" fillId="0" borderId="10" xfId="0" applyFont="1" applyBorder="1">
      <alignment vertical="center"/>
    </xf>
    <xf numFmtId="0" fontId="14" fillId="0" borderId="11" xfId="0" applyFont="1" applyFill="1" applyBorder="1">
      <alignment vertical="center"/>
    </xf>
    <xf numFmtId="0" fontId="14" fillId="0" borderId="8" xfId="0" applyFont="1" applyFill="1" applyBorder="1">
      <alignment vertical="center"/>
    </xf>
    <xf numFmtId="0" fontId="14" fillId="0" borderId="12" xfId="0" applyFont="1" applyBorder="1">
      <alignment vertical="center"/>
    </xf>
    <xf numFmtId="0" fontId="14" fillId="0" borderId="0" xfId="0" applyFont="1" applyFill="1">
      <alignment vertical="center"/>
    </xf>
    <xf numFmtId="20" fontId="14" fillId="0" borderId="6" xfId="0" applyNumberFormat="1" applyFont="1" applyFill="1" applyBorder="1">
      <alignment vertical="center"/>
    </xf>
    <xf numFmtId="0" fontId="15" fillId="0" borderId="20" xfId="0" applyFont="1" applyBorder="1">
      <alignment vertical="center"/>
    </xf>
    <xf numFmtId="0" fontId="15" fillId="0" borderId="21" xfId="0" applyFont="1" applyBorder="1">
      <alignment vertical="center"/>
    </xf>
    <xf numFmtId="0" fontId="15" fillId="0" borderId="22" xfId="0" applyFont="1" applyBorder="1">
      <alignment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/>
    </xf>
    <xf numFmtId="176" fontId="6" fillId="0" borderId="1" xfId="1" applyNumberFormat="1" applyFont="1" applyFill="1" applyBorder="1" applyAlignment="1">
      <alignment horizontal="center" vertical="center"/>
    </xf>
    <xf numFmtId="0" fontId="4" fillId="0" borderId="1" xfId="2" applyFill="1" applyBorder="1" applyAlignment="1">
      <alignment horizontal="left" vertical="center" shrinkToFit="1"/>
    </xf>
    <xf numFmtId="0" fontId="16" fillId="0" borderId="0" xfId="0" applyFont="1">
      <alignment vertical="center"/>
    </xf>
    <xf numFmtId="0" fontId="7" fillId="0" borderId="7" xfId="0" applyFont="1" applyFill="1" applyBorder="1">
      <alignment vertical="center"/>
    </xf>
    <xf numFmtId="0" fontId="0" fillId="0" borderId="0" xfId="0" applyFill="1">
      <alignment vertical="center"/>
    </xf>
    <xf numFmtId="0" fontId="7" fillId="0" borderId="10" xfId="0" applyFon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8" xfId="0" applyFill="1" applyBorder="1">
      <alignment vertical="center"/>
    </xf>
    <xf numFmtId="0" fontId="7" fillId="0" borderId="12" xfId="0" applyFont="1" applyFill="1" applyBorder="1">
      <alignment vertical="center"/>
    </xf>
    <xf numFmtId="0" fontId="15" fillId="0" borderId="20" xfId="0" applyFont="1" applyFill="1" applyBorder="1">
      <alignment vertical="center"/>
    </xf>
    <xf numFmtId="0" fontId="15" fillId="0" borderId="21" xfId="0" applyFont="1" applyFill="1" applyBorder="1">
      <alignment vertical="center"/>
    </xf>
    <xf numFmtId="0" fontId="15" fillId="0" borderId="22" xfId="0" applyFont="1" applyFill="1" applyBorder="1">
      <alignment vertical="center"/>
    </xf>
    <xf numFmtId="0" fontId="4" fillId="0" borderId="1" xfId="2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 wrapText="1"/>
    </xf>
    <xf numFmtId="0" fontId="6" fillId="2" borderId="36" xfId="1" applyFont="1" applyFill="1" applyBorder="1" applyAlignment="1">
      <alignment horizontal="center" vertical="center" wrapText="1"/>
    </xf>
    <xf numFmtId="0" fontId="6" fillId="2" borderId="35" xfId="1" applyFont="1" applyFill="1" applyBorder="1" applyAlignment="1">
      <alignment horizontal="center" vertical="center" wrapText="1"/>
    </xf>
    <xf numFmtId="0" fontId="6" fillId="2" borderId="34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179" fontId="17" fillId="4" borderId="30" xfId="0" applyNumberFormat="1" applyFont="1" applyFill="1" applyBorder="1" applyAlignment="1">
      <alignment horizontal="right"/>
    </xf>
    <xf numFmtId="179" fontId="17" fillId="4" borderId="31" xfId="0" applyNumberFormat="1" applyFont="1" applyFill="1" applyBorder="1" applyAlignment="1">
      <alignment horizontal="right"/>
    </xf>
    <xf numFmtId="179" fontId="17" fillId="4" borderId="33" xfId="0" applyNumberFormat="1" applyFont="1" applyFill="1" applyBorder="1" applyAlignment="1">
      <alignment horizontal="right"/>
    </xf>
    <xf numFmtId="181" fontId="14" fillId="3" borderId="1" xfId="0" applyNumberFormat="1" applyFont="1" applyFill="1" applyBorder="1" applyAlignment="1">
      <alignment horizontal="right" vertical="center"/>
    </xf>
    <xf numFmtId="179" fontId="14" fillId="3" borderId="3" xfId="0" applyNumberFormat="1" applyFont="1" applyFill="1" applyBorder="1" applyAlignment="1">
      <alignment horizontal="right" vertical="center"/>
    </xf>
    <xf numFmtId="179" fontId="14" fillId="3" borderId="4" xfId="0" applyNumberFormat="1" applyFont="1" applyFill="1" applyBorder="1" applyAlignment="1">
      <alignment horizontal="right" vertical="center"/>
    </xf>
    <xf numFmtId="0" fontId="15" fillId="0" borderId="23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178" fontId="16" fillId="4" borderId="20" xfId="0" applyNumberFormat="1" applyFont="1" applyFill="1" applyBorder="1" applyAlignment="1">
      <alignment horizontal="right"/>
    </xf>
    <xf numFmtId="178" fontId="16" fillId="4" borderId="21" xfId="0" applyNumberFormat="1" applyFont="1" applyFill="1" applyBorder="1" applyAlignment="1">
      <alignment horizontal="right"/>
    </xf>
    <xf numFmtId="178" fontId="16" fillId="4" borderId="22" xfId="0" applyNumberFormat="1" applyFont="1" applyFill="1" applyBorder="1" applyAlignment="1">
      <alignment horizontal="right"/>
    </xf>
    <xf numFmtId="179" fontId="17" fillId="4" borderId="32" xfId="0" applyNumberFormat="1" applyFont="1" applyFill="1" applyBorder="1" applyAlignment="1">
      <alignment horizontal="right"/>
    </xf>
    <xf numFmtId="180" fontId="9" fillId="0" borderId="23" xfId="0" applyNumberFormat="1" applyFont="1" applyBorder="1" applyAlignment="1">
      <alignment vertical="center"/>
    </xf>
    <xf numFmtId="180" fontId="9" fillId="0" borderId="21" xfId="0" applyNumberFormat="1" applyFont="1" applyBorder="1" applyAlignment="1">
      <alignment vertical="center"/>
    </xf>
    <xf numFmtId="180" fontId="9" fillId="0" borderId="22" xfId="0" applyNumberFormat="1" applyFont="1" applyBorder="1" applyAlignment="1">
      <alignment vertical="center"/>
    </xf>
    <xf numFmtId="180" fontId="9" fillId="0" borderId="24" xfId="0" applyNumberFormat="1" applyFont="1" applyBorder="1" applyAlignment="1">
      <alignment vertical="center"/>
    </xf>
    <xf numFmtId="178" fontId="16" fillId="4" borderId="28" xfId="0" applyNumberFormat="1" applyFont="1" applyFill="1" applyBorder="1" applyAlignment="1">
      <alignment horizontal="right"/>
    </xf>
    <xf numFmtId="178" fontId="16" fillId="4" borderId="1" xfId="0" applyNumberFormat="1" applyFont="1" applyFill="1" applyBorder="1" applyAlignment="1">
      <alignment horizontal="right"/>
    </xf>
    <xf numFmtId="179" fontId="16" fillId="4" borderId="2" xfId="0" applyNumberFormat="1" applyFont="1" applyFill="1" applyBorder="1" applyAlignment="1">
      <alignment horizontal="right"/>
    </xf>
    <xf numFmtId="179" fontId="16" fillId="4" borderId="3" xfId="0" applyNumberFormat="1" applyFont="1" applyFill="1" applyBorder="1" applyAlignment="1">
      <alignment horizontal="right"/>
    </xf>
    <xf numFmtId="179" fontId="16" fillId="4" borderId="4" xfId="0" applyNumberFormat="1" applyFont="1" applyFill="1" applyBorder="1" applyAlignment="1">
      <alignment horizontal="right"/>
    </xf>
    <xf numFmtId="179" fontId="16" fillId="4" borderId="19" xfId="0" applyNumberFormat="1" applyFont="1" applyFill="1" applyBorder="1" applyAlignment="1">
      <alignment horizontal="right"/>
    </xf>
    <xf numFmtId="179" fontId="16" fillId="4" borderId="1" xfId="0" applyNumberFormat="1" applyFont="1" applyFill="1" applyBorder="1" applyAlignment="1">
      <alignment horizontal="right"/>
    </xf>
    <xf numFmtId="0" fontId="16" fillId="4" borderId="26" xfId="0" applyFont="1" applyFill="1" applyBorder="1" applyAlignment="1">
      <alignment horizontal="center" vertical="center" shrinkToFit="1"/>
    </xf>
    <xf numFmtId="0" fontId="16" fillId="4" borderId="27" xfId="0" applyFont="1" applyFill="1" applyBorder="1" applyAlignment="1">
      <alignment horizontal="center" vertical="center" shrinkToFit="1"/>
    </xf>
    <xf numFmtId="0" fontId="16" fillId="4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6" fillId="4" borderId="26" xfId="0" applyFont="1" applyFill="1" applyBorder="1" applyAlignment="1">
      <alignment horizontal="right" vertical="center" shrinkToFit="1"/>
    </xf>
    <xf numFmtId="0" fontId="15" fillId="0" borderId="1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3" borderId="2" xfId="0" applyFont="1" applyFill="1" applyBorder="1" applyAlignment="1">
      <alignment vertical="center" shrinkToFit="1"/>
    </xf>
    <xf numFmtId="0" fontId="14" fillId="3" borderId="3" xfId="0" applyFont="1" applyFill="1" applyBorder="1" applyAlignment="1">
      <alignment vertical="center" shrinkToFit="1"/>
    </xf>
    <xf numFmtId="0" fontId="14" fillId="3" borderId="4" xfId="0" applyFont="1" applyFill="1" applyBorder="1" applyAlignment="1">
      <alignment vertical="center" shrinkToFit="1"/>
    </xf>
    <xf numFmtId="178" fontId="9" fillId="0" borderId="2" xfId="0" applyNumberFormat="1" applyFont="1" applyBorder="1" applyAlignment="1">
      <alignment vertical="center"/>
    </xf>
    <xf numFmtId="178" fontId="9" fillId="0" borderId="3" xfId="0" applyNumberFormat="1" applyFont="1" applyBorder="1" applyAlignment="1">
      <alignment vertical="center"/>
    </xf>
    <xf numFmtId="178" fontId="9" fillId="0" borderId="4" xfId="0" applyNumberFormat="1" applyFont="1" applyBorder="1" applyAlignment="1">
      <alignment vertical="center"/>
    </xf>
    <xf numFmtId="177" fontId="15" fillId="0" borderId="2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/>
    </xf>
    <xf numFmtId="178" fontId="9" fillId="0" borderId="19" xfId="0" applyNumberFormat="1" applyFont="1" applyBorder="1" applyAlignment="1">
      <alignment vertical="center"/>
    </xf>
    <xf numFmtId="0" fontId="14" fillId="3" borderId="6" xfId="0" applyFont="1" applyFill="1" applyBorder="1" applyAlignment="1">
      <alignment horizontal="center" vertical="center"/>
    </xf>
    <xf numFmtId="179" fontId="16" fillId="4" borderId="29" xfId="0" applyNumberFormat="1" applyFont="1" applyFill="1" applyBorder="1" applyAlignment="1">
      <alignment horizontal="right"/>
    </xf>
    <xf numFmtId="0" fontId="14" fillId="0" borderId="26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shrinkToFit="1"/>
    </xf>
    <xf numFmtId="0" fontId="14" fillId="0" borderId="3" xfId="0" applyFont="1" applyFill="1" applyBorder="1" applyAlignment="1">
      <alignment vertical="center" shrinkToFit="1"/>
    </xf>
    <xf numFmtId="0" fontId="14" fillId="0" borderId="4" xfId="0" applyFont="1" applyFill="1" applyBorder="1" applyAlignment="1">
      <alignment vertical="center" shrinkToFit="1"/>
    </xf>
    <xf numFmtId="181" fontId="14" fillId="0" borderId="1" xfId="0" applyNumberFormat="1" applyFont="1" applyFill="1" applyBorder="1" applyAlignment="1">
      <alignment horizontal="right" vertical="center"/>
    </xf>
    <xf numFmtId="179" fontId="14" fillId="0" borderId="3" xfId="0" applyNumberFormat="1" applyFont="1" applyFill="1" applyBorder="1" applyAlignment="1">
      <alignment horizontal="right" vertical="center"/>
    </xf>
    <xf numFmtId="179" fontId="14" fillId="0" borderId="4" xfId="0" applyNumberFormat="1" applyFont="1" applyFill="1" applyBorder="1" applyAlignment="1">
      <alignment horizontal="right" vertical="center"/>
    </xf>
    <xf numFmtId="178" fontId="9" fillId="0" borderId="2" xfId="0" applyNumberFormat="1" applyFont="1" applyFill="1" applyBorder="1" applyAlignment="1">
      <alignment vertical="center"/>
    </xf>
    <xf numFmtId="178" fontId="9" fillId="0" borderId="3" xfId="0" applyNumberFormat="1" applyFont="1" applyFill="1" applyBorder="1" applyAlignment="1">
      <alignment vertical="center"/>
    </xf>
    <xf numFmtId="178" fontId="9" fillId="0" borderId="4" xfId="0" applyNumberFormat="1" applyFont="1" applyFill="1" applyBorder="1" applyAlignment="1">
      <alignment vertical="center"/>
    </xf>
    <xf numFmtId="177" fontId="15" fillId="0" borderId="2" xfId="0" applyNumberFormat="1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/>
    </xf>
    <xf numFmtId="177" fontId="15" fillId="0" borderId="4" xfId="0" applyNumberFormat="1" applyFont="1" applyFill="1" applyBorder="1" applyAlignment="1">
      <alignment horizontal="center" vertical="center"/>
    </xf>
    <xf numFmtId="178" fontId="9" fillId="0" borderId="19" xfId="0" applyNumberFormat="1" applyFont="1" applyFill="1" applyBorder="1" applyAlignment="1">
      <alignment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180" fontId="9" fillId="0" borderId="23" xfId="0" applyNumberFormat="1" applyFont="1" applyFill="1" applyBorder="1" applyAlignment="1">
      <alignment vertical="center"/>
    </xf>
    <xf numFmtId="180" fontId="9" fillId="0" borderId="21" xfId="0" applyNumberFormat="1" applyFont="1" applyFill="1" applyBorder="1" applyAlignment="1">
      <alignment vertical="center"/>
    </xf>
    <xf numFmtId="180" fontId="9" fillId="0" borderId="22" xfId="0" applyNumberFormat="1" applyFont="1" applyFill="1" applyBorder="1" applyAlignment="1">
      <alignment vertical="center"/>
    </xf>
    <xf numFmtId="180" fontId="9" fillId="0" borderId="24" xfId="0" applyNumberFormat="1" applyFont="1" applyFill="1" applyBorder="1" applyAlignment="1">
      <alignment vertical="center"/>
    </xf>
  </cellXfs>
  <cellStyles count="3">
    <cellStyle name="ハイパーリンク" xfId="2" builtinId="8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81F6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</xdr:row>
      <xdr:rowOff>100852</xdr:rowOff>
    </xdr:from>
    <xdr:to>
      <xdr:col>53</xdr:col>
      <xdr:colOff>0</xdr:colOff>
      <xdr:row>9</xdr:row>
      <xdr:rowOff>190499</xdr:rowOff>
    </xdr:to>
    <xdr:sp macro="" textlink="">
      <xdr:nvSpPr>
        <xdr:cNvPr id="2" name="テキスト ボックス 1"/>
        <xdr:cNvSpPr txBox="1"/>
      </xdr:nvSpPr>
      <xdr:spPr>
        <a:xfrm>
          <a:off x="6286500" y="336176"/>
          <a:ext cx="3810000" cy="19722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仲買人・鮮魚店</a:t>
          </a:r>
          <a:endParaRPr kumimoji="1"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6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飲食店・旅館等</a:t>
          </a:r>
          <a:endParaRPr kumimoji="1" lang="en-US" altLang="ja-JP" sz="16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6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10/1~10/31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の間で補助対象となる魚種を売り上げた場合、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こちらの納品書をご使用ください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44823</xdr:colOff>
      <xdr:row>3</xdr:row>
      <xdr:rowOff>145676</xdr:rowOff>
    </xdr:from>
    <xdr:to>
      <xdr:col>43</xdr:col>
      <xdr:colOff>112058</xdr:colOff>
      <xdr:row>4</xdr:row>
      <xdr:rowOff>134471</xdr:rowOff>
    </xdr:to>
    <xdr:sp macro="" textlink="">
      <xdr:nvSpPr>
        <xdr:cNvPr id="3" name="下矢印 2"/>
        <xdr:cNvSpPr/>
      </xdr:nvSpPr>
      <xdr:spPr>
        <a:xfrm>
          <a:off x="8045823" y="851647"/>
          <a:ext cx="257735" cy="2241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0</xdr:colOff>
      <xdr:row>1</xdr:row>
      <xdr:rowOff>89647</xdr:rowOff>
    </xdr:from>
    <xdr:to>
      <xdr:col>52</xdr:col>
      <xdr:colOff>179294</xdr:colOff>
      <xdr:row>9</xdr:row>
      <xdr:rowOff>201706</xdr:rowOff>
    </xdr:to>
    <xdr:sp macro="" textlink="">
      <xdr:nvSpPr>
        <xdr:cNvPr id="3" name="テキスト ボックス 2"/>
        <xdr:cNvSpPr txBox="1"/>
      </xdr:nvSpPr>
      <xdr:spPr>
        <a:xfrm>
          <a:off x="6286500" y="324971"/>
          <a:ext cx="3798794" cy="199464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仲買人・鮮魚店</a:t>
          </a:r>
          <a:endParaRPr kumimoji="1"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6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飲食店・旅館等</a:t>
          </a:r>
          <a:endParaRPr kumimoji="1" lang="en-US" altLang="ja-JP" sz="16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6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10/1~10/31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の間で補助対象となる魚種を売り上げた場合、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こちらの納品書をご使用ください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42</xdr:col>
      <xdr:colOff>44824</xdr:colOff>
      <xdr:row>3</xdr:row>
      <xdr:rowOff>156883</xdr:rowOff>
    </xdr:from>
    <xdr:to>
      <xdr:col>43</xdr:col>
      <xdr:colOff>112059</xdr:colOff>
      <xdr:row>4</xdr:row>
      <xdr:rowOff>145678</xdr:rowOff>
    </xdr:to>
    <xdr:sp macro="" textlink="">
      <xdr:nvSpPr>
        <xdr:cNvPr id="4" name="下矢印 3"/>
        <xdr:cNvSpPr/>
      </xdr:nvSpPr>
      <xdr:spPr>
        <a:xfrm>
          <a:off x="8045824" y="862854"/>
          <a:ext cx="257735" cy="224118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187298</xdr:colOff>
      <xdr:row>15</xdr:row>
      <xdr:rowOff>202505</xdr:rowOff>
    </xdr:from>
    <xdr:to>
      <xdr:col>16</xdr:col>
      <xdr:colOff>145676</xdr:colOff>
      <xdr:row>22</xdr:row>
      <xdr:rowOff>89647</xdr:rowOff>
    </xdr:to>
    <xdr:sp macro="" textlink="">
      <xdr:nvSpPr>
        <xdr:cNvPr id="2" name="四角形吹き出し 1"/>
        <xdr:cNvSpPr/>
      </xdr:nvSpPr>
      <xdr:spPr>
        <a:xfrm>
          <a:off x="187298" y="3777181"/>
          <a:ext cx="3006378" cy="1612848"/>
        </a:xfrm>
        <a:prstGeom prst="wedgeRectCallout">
          <a:avLst>
            <a:gd name="adj1" fmla="val -2349"/>
            <a:gd name="adj2" fmla="val -94943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④　</a:t>
          </a:r>
          <a:r>
            <a:rPr kumimoji="1" lang="en-US" altLang="ja-JP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「</a:t>
          </a:r>
          <a:r>
            <a:rPr kumimoji="1" lang="ja-JP" altLang="en-US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魚種あり</a:t>
          </a:r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」を使用する場合</a:t>
          </a:r>
          <a:r>
            <a:rPr kumimoji="1" lang="en-US" altLang="ja-JP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</a:p>
        <a:p>
          <a:pPr algn="l"/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　入力等はせず、そのまま次に進んで</a:t>
          </a:r>
          <a:endParaRPr kumimoji="1" lang="en-US" altLang="ja-JP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　ください</a:t>
          </a:r>
          <a:endParaRPr kumimoji="1" lang="en-US" altLang="ja-JP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  </a:t>
          </a:r>
          <a:r>
            <a:rPr kumimoji="1" lang="en-US" altLang="ja-JP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「</a:t>
          </a:r>
          <a:r>
            <a:rPr kumimoji="1" lang="ja-JP" altLang="en-US" sz="11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魚種なし</a:t>
          </a:r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」を使用する場合</a:t>
          </a:r>
          <a:r>
            <a:rPr kumimoji="1" lang="en-US" altLang="ja-JP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</a:p>
        <a:p>
          <a:pPr algn="l"/>
          <a:r>
            <a:rPr kumimoji="1" lang="ja-JP" altLang="en-US" sz="11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　リストより魚種を選択してください</a:t>
          </a:r>
          <a:endParaRPr kumimoji="1" lang="en-US" altLang="ja-JP" sz="11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en-US" altLang="ja-JP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</a:t>
          </a:r>
          <a:endParaRPr kumimoji="1" lang="en-US" altLang="ja-JP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17</xdr:col>
      <xdr:colOff>68037</xdr:colOff>
      <xdr:row>21</xdr:row>
      <xdr:rowOff>176094</xdr:rowOff>
    </xdr:from>
    <xdr:to>
      <xdr:col>29</xdr:col>
      <xdr:colOff>156883</xdr:colOff>
      <xdr:row>25</xdr:row>
      <xdr:rowOff>52026</xdr:rowOff>
    </xdr:to>
    <xdr:sp macro="" textlink="">
      <xdr:nvSpPr>
        <xdr:cNvPr id="4" name="四角形吹き出し 3"/>
        <xdr:cNvSpPr/>
      </xdr:nvSpPr>
      <xdr:spPr>
        <a:xfrm>
          <a:off x="3306537" y="5241153"/>
          <a:ext cx="2374846" cy="862049"/>
        </a:xfrm>
        <a:prstGeom prst="wedgeRectCallout">
          <a:avLst>
            <a:gd name="adj1" fmla="val -53892"/>
            <a:gd name="adj2" fmla="val -277484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⑤　数量は</a:t>
          </a:r>
          <a:r>
            <a:rPr kumimoji="1" lang="ja-JP" altLang="en-US" sz="1400" b="1" i="0" u="none" strike="noStrike" kern="0" cap="none" spc="0" normalizeH="0" baseline="0" noProof="0">
              <a:ln w="0"/>
              <a:solidFill>
                <a:prstClr val="black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必ず</a:t>
          </a:r>
          <a:r>
            <a:rPr kumimoji="1" lang="en-US" altLang="ja-JP" sz="1400" b="1" i="0" u="none" strike="noStrike" kern="0" cap="none" spc="0" normalizeH="0" baseline="0" noProof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kg</a:t>
          </a:r>
          <a:r>
            <a:rPr kumimoji="1" lang="ja-JP" altLang="en-US" sz="1400" b="1" i="0" u="none" strike="noStrike" kern="0" cap="none" spc="0" normalizeH="0" baseline="0" noProof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単位</a:t>
          </a:r>
          <a:r>
            <a:rPr kumimoji="1" lang="ja-JP" altLang="en-US" sz="1400" b="1" i="0" u="none" strike="noStrike" kern="0" cap="none" spc="0" normalizeH="0" baseline="0" noProof="0">
              <a:ln w="0"/>
              <a:solidFill>
                <a:prstClr val="black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で</a:t>
          </a:r>
          <a:endParaRPr kumimoji="1" lang="en-US" altLang="ja-JP" sz="1400" b="1" i="0" u="none" strike="noStrike" kern="0" cap="none" spc="0" normalizeH="0" baseline="0" noProof="0">
            <a:ln w="0"/>
            <a:solidFill>
              <a:prstClr val="black"/>
            </a:solidFill>
            <a:effectLst>
              <a:outerShdw blurRad="38100" dist="19050" dir="2700000" algn="tl" rotWithShape="0">
                <a:prstClr val="black">
                  <a:alpha val="40000"/>
                </a:prstClr>
              </a:outerShdw>
            </a:effectLst>
            <a:uLnTx/>
            <a:uFillTx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400" b="1" i="0" u="none" strike="noStrike" kern="0" cap="none" spc="0" normalizeH="0" baseline="0" noProof="0">
              <a:ln w="0"/>
              <a:solidFill>
                <a:prstClr val="black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入力してください</a:t>
          </a:r>
          <a:endParaRPr kumimoji="1" lang="en-US" altLang="ja-JP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22</xdr:col>
      <xdr:colOff>80843</xdr:colOff>
      <xdr:row>17</xdr:row>
      <xdr:rowOff>105654</xdr:rowOff>
    </xdr:from>
    <xdr:to>
      <xdr:col>37</xdr:col>
      <xdr:colOff>40022</xdr:colOff>
      <xdr:row>20</xdr:row>
      <xdr:rowOff>229720</xdr:rowOff>
    </xdr:to>
    <xdr:sp macro="" textlink="">
      <xdr:nvSpPr>
        <xdr:cNvPr id="5" name="四角形吹き出し 4"/>
        <xdr:cNvSpPr/>
      </xdr:nvSpPr>
      <xdr:spPr>
        <a:xfrm>
          <a:off x="4271843" y="4173389"/>
          <a:ext cx="2816679" cy="863655"/>
        </a:xfrm>
        <a:prstGeom prst="wedgeRectCallout">
          <a:avLst>
            <a:gd name="adj1" fmla="val -50915"/>
            <a:gd name="adj2" fmla="val -180943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⑥　</a:t>
          </a:r>
          <a:r>
            <a:rPr kumimoji="1" lang="ja-JP" altLang="en-US" sz="14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税抜き価格</a:t>
          </a:r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の</a:t>
          </a:r>
          <a:r>
            <a:rPr kumimoji="1" lang="en-US" altLang="ja-JP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㎏あたりの</a:t>
          </a:r>
          <a:endParaRPr kumimoji="1" lang="en-US" altLang="ja-JP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単価を入力してください</a:t>
          </a:r>
          <a:endParaRPr kumimoji="1" lang="en-US" altLang="ja-JP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33</xdr:col>
      <xdr:colOff>0</xdr:colOff>
      <xdr:row>1</xdr:row>
      <xdr:rowOff>78440</xdr:rowOff>
    </xdr:from>
    <xdr:to>
      <xdr:col>52</xdr:col>
      <xdr:colOff>179294</xdr:colOff>
      <xdr:row>9</xdr:row>
      <xdr:rowOff>190499</xdr:rowOff>
    </xdr:to>
    <xdr:sp macro="" textlink="">
      <xdr:nvSpPr>
        <xdr:cNvPr id="12" name="テキスト ボックス 11"/>
        <xdr:cNvSpPr txBox="1"/>
      </xdr:nvSpPr>
      <xdr:spPr>
        <a:xfrm>
          <a:off x="6286500" y="313764"/>
          <a:ext cx="3798794" cy="199464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仲買人・鮮魚店</a:t>
          </a:r>
          <a:endParaRPr kumimoji="1"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6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飲食店・旅館等</a:t>
          </a:r>
          <a:endParaRPr kumimoji="1" lang="en-US" altLang="ja-JP" sz="16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6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10/1~10/31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の間で補助対象となる魚種を売り上げた場合、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こちらの納品書をご使用ください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108857</xdr:colOff>
      <xdr:row>0</xdr:row>
      <xdr:rowOff>95251</xdr:rowOff>
    </xdr:from>
    <xdr:to>
      <xdr:col>17</xdr:col>
      <xdr:colOff>149679</xdr:colOff>
      <xdr:row>3</xdr:row>
      <xdr:rowOff>108858</xdr:rowOff>
    </xdr:to>
    <xdr:sp macro="" textlink="">
      <xdr:nvSpPr>
        <xdr:cNvPr id="7" name="四角形吹き出し 6"/>
        <xdr:cNvSpPr/>
      </xdr:nvSpPr>
      <xdr:spPr>
        <a:xfrm>
          <a:off x="108857" y="95251"/>
          <a:ext cx="3279322" cy="719578"/>
        </a:xfrm>
        <a:prstGeom prst="wedgeRectCallout">
          <a:avLst>
            <a:gd name="adj1" fmla="val 6673"/>
            <a:gd name="adj2" fmla="val 69433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②　タブ「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参加店一覧</a:t>
          </a:r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」より登録番号を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入力すると情報が自動で入力されます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31</xdr:col>
      <xdr:colOff>40819</xdr:colOff>
      <xdr:row>4</xdr:row>
      <xdr:rowOff>122465</xdr:rowOff>
    </xdr:from>
    <xdr:to>
      <xdr:col>47</xdr:col>
      <xdr:colOff>163286</xdr:colOff>
      <xdr:row>8</xdr:row>
      <xdr:rowOff>54429</xdr:rowOff>
    </xdr:to>
    <xdr:sp macro="" textlink="">
      <xdr:nvSpPr>
        <xdr:cNvPr id="9" name="四角形吹き出し 8"/>
        <xdr:cNvSpPr/>
      </xdr:nvSpPr>
      <xdr:spPr>
        <a:xfrm>
          <a:off x="5946319" y="1102179"/>
          <a:ext cx="3170467" cy="911679"/>
        </a:xfrm>
        <a:prstGeom prst="wedgeRectCallout">
          <a:avLst>
            <a:gd name="adj1" fmla="val -71077"/>
            <a:gd name="adj2" fmla="val -43159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③　タブ「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仲買人等一覧</a:t>
          </a:r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」より登録番号を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入力すると情報が自動で入力されます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31</xdr:col>
      <xdr:colOff>136072</xdr:colOff>
      <xdr:row>1</xdr:row>
      <xdr:rowOff>81644</xdr:rowOff>
    </xdr:from>
    <xdr:to>
      <xdr:col>47</xdr:col>
      <xdr:colOff>13607</xdr:colOff>
      <xdr:row>3</xdr:row>
      <xdr:rowOff>27215</xdr:rowOff>
    </xdr:to>
    <xdr:sp macro="" textlink="">
      <xdr:nvSpPr>
        <xdr:cNvPr id="10" name="四角形吹き出し 9"/>
        <xdr:cNvSpPr/>
      </xdr:nvSpPr>
      <xdr:spPr>
        <a:xfrm>
          <a:off x="6041572" y="326573"/>
          <a:ext cx="2925535" cy="435428"/>
        </a:xfrm>
        <a:prstGeom prst="wedgeRectCallout">
          <a:avLst>
            <a:gd name="adj1" fmla="val -78480"/>
            <a:gd name="adj2" fmla="val -41476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　納品日を入力してください</a:t>
          </a:r>
          <a:endParaRPr kumimoji="1" lang="en-US" altLang="ja-JP" sz="1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37</xdr:col>
      <xdr:colOff>145677</xdr:colOff>
      <xdr:row>14</xdr:row>
      <xdr:rowOff>78442</xdr:rowOff>
    </xdr:from>
    <xdr:to>
      <xdr:col>52</xdr:col>
      <xdr:colOff>104856</xdr:colOff>
      <xdr:row>20</xdr:row>
      <xdr:rowOff>112059</xdr:rowOff>
    </xdr:to>
    <xdr:sp macro="" textlink="">
      <xdr:nvSpPr>
        <xdr:cNvPr id="11" name="四角形吹き出し 10"/>
        <xdr:cNvSpPr/>
      </xdr:nvSpPr>
      <xdr:spPr>
        <a:xfrm>
          <a:off x="7194177" y="3417795"/>
          <a:ext cx="2816679" cy="1512793"/>
        </a:xfrm>
        <a:prstGeom prst="wedgeRectCallout">
          <a:avLst>
            <a:gd name="adj1" fmla="val -48527"/>
            <a:gd name="adj2" fmla="val -74012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⑦　算式は小数点以下切り下げとなっていますが、消費税の取り扱いについては、各仲買人・鮮魚店によるため、適宜直していただいて構いません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79243</xdr:colOff>
      <xdr:row>14</xdr:row>
      <xdr:rowOff>120066</xdr:rowOff>
    </xdr:from>
    <xdr:to>
      <xdr:col>14</xdr:col>
      <xdr:colOff>168088</xdr:colOff>
      <xdr:row>17</xdr:row>
      <xdr:rowOff>145678</xdr:rowOff>
    </xdr:to>
    <xdr:sp macro="" textlink="">
      <xdr:nvSpPr>
        <xdr:cNvPr id="2" name="四角形吹き出し 1"/>
        <xdr:cNvSpPr/>
      </xdr:nvSpPr>
      <xdr:spPr>
        <a:xfrm>
          <a:off x="650743" y="3491916"/>
          <a:ext cx="2184345" cy="768562"/>
        </a:xfrm>
        <a:prstGeom prst="wedgeRectCallout">
          <a:avLst>
            <a:gd name="adj1" fmla="val 43782"/>
            <a:gd name="adj2" fmla="val -92896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③　数量は</a:t>
          </a:r>
          <a:r>
            <a:rPr kumimoji="1" lang="ja-JP" altLang="en-US" sz="1200" b="1" i="0" u="none" strike="noStrike" kern="0" cap="none" spc="0" normalizeH="0" baseline="0" noProof="0">
              <a:ln w="0"/>
              <a:solidFill>
                <a:prstClr val="black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必ず</a:t>
          </a:r>
          <a:r>
            <a:rPr kumimoji="1" lang="en-US" altLang="ja-JP" sz="1200" b="1" i="0" u="none" strike="noStrike" kern="0" cap="none" spc="0" normalizeH="0" baseline="0" noProof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kg</a:t>
          </a:r>
          <a:r>
            <a:rPr kumimoji="1" lang="ja-JP" altLang="en-US" sz="1200" b="1" i="0" u="none" strike="noStrike" kern="0" cap="none" spc="0" normalizeH="0" baseline="0" noProof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単位</a:t>
          </a:r>
          <a:r>
            <a:rPr kumimoji="1" lang="ja-JP" altLang="en-US" sz="1200" b="1" i="0" u="none" strike="noStrike" kern="0" cap="none" spc="0" normalizeH="0" baseline="0" noProof="0">
              <a:ln w="0"/>
              <a:solidFill>
                <a:prstClr val="black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で</a:t>
          </a:r>
          <a:endParaRPr kumimoji="1" lang="en-US" altLang="ja-JP" sz="1200" b="1" i="0" u="none" strike="noStrike" kern="0" cap="none" spc="0" normalizeH="0" baseline="0" noProof="0">
            <a:ln w="0"/>
            <a:solidFill>
              <a:prstClr val="black"/>
            </a:solidFill>
            <a:effectLst>
              <a:outerShdw blurRad="38100" dist="19050" dir="2700000" algn="tl" rotWithShape="0">
                <a:prstClr val="black">
                  <a:alpha val="40000"/>
                </a:prstClr>
              </a:outerShdw>
            </a:effectLst>
            <a:uLnTx/>
            <a:uFillTx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200" b="1" i="0" u="none" strike="noStrike" kern="0" cap="none" spc="0" normalizeH="0" baseline="0" noProof="0">
              <a:ln w="0"/>
              <a:solidFill>
                <a:prstClr val="black"/>
              </a:solidFill>
              <a:effectLst>
                <a:outerShdw blurRad="38100" dist="19050" dir="2700000" algn="t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en-US" sz="1200" b="1" i="0" u="none" strike="noStrike" kern="0" cap="none" spc="0" normalizeH="0" baseline="0" noProof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uLnTx/>
              <a:uFillTx/>
              <a:latin typeface="+mn-lt"/>
              <a:ea typeface="+mn-ea"/>
              <a:cs typeface="+mn-cs"/>
            </a:rPr>
            <a:t>記入</a:t>
          </a:r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してください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7</xdr:col>
      <xdr:colOff>125670</xdr:colOff>
      <xdr:row>18</xdr:row>
      <xdr:rowOff>217712</xdr:rowOff>
    </xdr:from>
    <xdr:to>
      <xdr:col>21</xdr:col>
      <xdr:colOff>78442</xdr:colOff>
      <xdr:row>21</xdr:row>
      <xdr:rowOff>201705</xdr:rowOff>
    </xdr:to>
    <xdr:sp macro="" textlink="">
      <xdr:nvSpPr>
        <xdr:cNvPr id="3" name="四角形吹き出し 2"/>
        <xdr:cNvSpPr/>
      </xdr:nvSpPr>
      <xdr:spPr>
        <a:xfrm>
          <a:off x="1459170" y="4580162"/>
          <a:ext cx="2619772" cy="726943"/>
        </a:xfrm>
        <a:prstGeom prst="wedgeRectCallout">
          <a:avLst>
            <a:gd name="adj1" fmla="val 42796"/>
            <a:gd name="adj2" fmla="val -246987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④　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税抜き価格</a:t>
          </a:r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の</a:t>
          </a:r>
          <a:r>
            <a:rPr kumimoji="1" lang="en-US" altLang="ja-JP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</a:t>
          </a:r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㎏あたりの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単価をご記入ください</a:t>
          </a:r>
        </a:p>
      </xdr:txBody>
    </xdr:sp>
    <xdr:clientData/>
  </xdr:twoCellAnchor>
  <xdr:twoCellAnchor>
    <xdr:from>
      <xdr:col>33</xdr:col>
      <xdr:colOff>0</xdr:colOff>
      <xdr:row>1</xdr:row>
      <xdr:rowOff>78440</xdr:rowOff>
    </xdr:from>
    <xdr:to>
      <xdr:col>52</xdr:col>
      <xdr:colOff>179294</xdr:colOff>
      <xdr:row>9</xdr:row>
      <xdr:rowOff>190499</xdr:rowOff>
    </xdr:to>
    <xdr:sp macro="" textlink="">
      <xdr:nvSpPr>
        <xdr:cNvPr id="4" name="テキスト ボックス 3"/>
        <xdr:cNvSpPr txBox="1"/>
      </xdr:nvSpPr>
      <xdr:spPr>
        <a:xfrm>
          <a:off x="6286500" y="316565"/>
          <a:ext cx="3798794" cy="201705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仲買人・鮮魚店</a:t>
          </a:r>
          <a:endParaRPr kumimoji="1" lang="en-US" altLang="ja-JP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kumimoji="1" lang="ja-JP" altLang="en-US" sz="1600" b="1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飲食店・旅館等</a:t>
          </a:r>
          <a:endParaRPr kumimoji="1" lang="en-US" altLang="ja-JP" sz="16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600" b="1">
            <a:solidFill>
              <a:schemeClr val="accent5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10/1~10/31</a:t>
          </a: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の間で補助対象となる魚種を売り上げた場合、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こちらの納品書をご使用ください</a:t>
          </a:r>
          <a:endParaRPr kumimoji="1" lang="en-US" altLang="ja-JP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108857</xdr:colOff>
      <xdr:row>0</xdr:row>
      <xdr:rowOff>95251</xdr:rowOff>
    </xdr:from>
    <xdr:to>
      <xdr:col>16</xdr:col>
      <xdr:colOff>145676</xdr:colOff>
      <xdr:row>3</xdr:row>
      <xdr:rowOff>108858</xdr:rowOff>
    </xdr:to>
    <xdr:sp macro="" textlink="">
      <xdr:nvSpPr>
        <xdr:cNvPr id="5" name="四角形吹き出し 4"/>
        <xdr:cNvSpPr/>
      </xdr:nvSpPr>
      <xdr:spPr>
        <a:xfrm>
          <a:off x="108857" y="95251"/>
          <a:ext cx="3084819" cy="727982"/>
        </a:xfrm>
        <a:prstGeom prst="wedgeRectCallout">
          <a:avLst>
            <a:gd name="adj1" fmla="val -6173"/>
            <a:gd name="adj2" fmla="val 83449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②　いただいている情報から、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お取引先情報を記載しております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31</xdr:col>
      <xdr:colOff>136073</xdr:colOff>
      <xdr:row>1</xdr:row>
      <xdr:rowOff>81644</xdr:rowOff>
    </xdr:from>
    <xdr:to>
      <xdr:col>43</xdr:col>
      <xdr:colOff>168089</xdr:colOff>
      <xdr:row>3</xdr:row>
      <xdr:rowOff>27215</xdr:rowOff>
    </xdr:to>
    <xdr:sp macro="" textlink="">
      <xdr:nvSpPr>
        <xdr:cNvPr id="6" name="四角形吹き出し 5"/>
        <xdr:cNvSpPr/>
      </xdr:nvSpPr>
      <xdr:spPr>
        <a:xfrm>
          <a:off x="6041573" y="319769"/>
          <a:ext cx="2318016" cy="421821"/>
        </a:xfrm>
        <a:prstGeom prst="wedgeRectCallout">
          <a:avLst>
            <a:gd name="adj1" fmla="val -70819"/>
            <a:gd name="adj2" fmla="val -44168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①　納品日をご記入ください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30</xdr:col>
      <xdr:colOff>56029</xdr:colOff>
      <xdr:row>16</xdr:row>
      <xdr:rowOff>179294</xdr:rowOff>
    </xdr:from>
    <xdr:to>
      <xdr:col>43</xdr:col>
      <xdr:colOff>100852</xdr:colOff>
      <xdr:row>19</xdr:row>
      <xdr:rowOff>168087</xdr:rowOff>
    </xdr:to>
    <xdr:sp macro="" textlink="">
      <xdr:nvSpPr>
        <xdr:cNvPr id="7" name="四角形吹き出し 6"/>
        <xdr:cNvSpPr/>
      </xdr:nvSpPr>
      <xdr:spPr>
        <a:xfrm>
          <a:off x="5771029" y="4046444"/>
          <a:ext cx="2521323" cy="731743"/>
        </a:xfrm>
        <a:prstGeom prst="wedgeRectCallout">
          <a:avLst>
            <a:gd name="adj1" fmla="val -5560"/>
            <a:gd name="adj2" fmla="val -183243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⑥　税込価格をご記入ください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en-US" altLang="ja-JP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軽減税率の</a:t>
          </a:r>
          <a:r>
            <a:rPr kumimoji="1" lang="en-US" altLang="ja-JP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8</a:t>
          </a:r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％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22</xdr:col>
      <xdr:colOff>78442</xdr:colOff>
      <xdr:row>20</xdr:row>
      <xdr:rowOff>168090</xdr:rowOff>
    </xdr:from>
    <xdr:to>
      <xdr:col>35</xdr:col>
      <xdr:colOff>100854</xdr:colOff>
      <xdr:row>24</xdr:row>
      <xdr:rowOff>56030</xdr:rowOff>
    </xdr:to>
    <xdr:sp macro="" textlink="">
      <xdr:nvSpPr>
        <xdr:cNvPr id="8" name="四角形吹き出し 7"/>
        <xdr:cNvSpPr/>
      </xdr:nvSpPr>
      <xdr:spPr>
        <a:xfrm>
          <a:off x="4269442" y="5025840"/>
          <a:ext cx="2498912" cy="878540"/>
        </a:xfrm>
        <a:prstGeom prst="wedgeRectCallout">
          <a:avLst>
            <a:gd name="adj1" fmla="val -5561"/>
            <a:gd name="adj2" fmla="val -266063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⑤　税抜価格をご記入ください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数量</a:t>
          </a:r>
          <a:r>
            <a:rPr kumimoji="1" lang="en-US" altLang="ja-JP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【kg】×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単価</a:t>
          </a:r>
          <a:r>
            <a:rPr kumimoji="1" lang="en-US" altLang="ja-JP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【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円</a:t>
          </a:r>
          <a:r>
            <a:rPr kumimoji="1" lang="en-US" altLang="ja-JP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/</a:t>
          </a:r>
          <a:r>
            <a:rPr kumimoji="1" lang="ja-JP" altLang="en-US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㎏</a:t>
          </a:r>
          <a:r>
            <a:rPr kumimoji="1" lang="en-US" altLang="ja-JP" sz="12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】</a:t>
          </a:r>
        </a:p>
      </xdr:txBody>
    </xdr:sp>
    <xdr:clientData/>
  </xdr:twoCellAnchor>
  <xdr:twoCellAnchor>
    <xdr:from>
      <xdr:col>39</xdr:col>
      <xdr:colOff>78442</xdr:colOff>
      <xdr:row>23</xdr:row>
      <xdr:rowOff>22411</xdr:rowOff>
    </xdr:from>
    <xdr:to>
      <xdr:col>52</xdr:col>
      <xdr:colOff>123265</xdr:colOff>
      <xdr:row>26</xdr:row>
      <xdr:rowOff>11204</xdr:rowOff>
    </xdr:to>
    <xdr:sp macro="" textlink="">
      <xdr:nvSpPr>
        <xdr:cNvPr id="9" name="四角形吹き出し 8"/>
        <xdr:cNvSpPr/>
      </xdr:nvSpPr>
      <xdr:spPr>
        <a:xfrm>
          <a:off x="7507942" y="5623111"/>
          <a:ext cx="2521323" cy="731743"/>
        </a:xfrm>
        <a:prstGeom prst="wedgeRectCallout">
          <a:avLst>
            <a:gd name="adj1" fmla="val -30449"/>
            <a:gd name="adj2" fmla="val -120166"/>
          </a:avLst>
        </a:prstGeom>
        <a:solidFill>
          <a:srgbClr val="81F62A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⑦　補助金額は記入不要です</a:t>
          </a:r>
          <a:endParaRPr kumimoji="1" lang="en-US" altLang="ja-JP" sz="12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42</xdr:col>
      <xdr:colOff>44823</xdr:colOff>
      <xdr:row>3</xdr:row>
      <xdr:rowOff>134469</xdr:rowOff>
    </xdr:from>
    <xdr:to>
      <xdr:col>43</xdr:col>
      <xdr:colOff>112058</xdr:colOff>
      <xdr:row>4</xdr:row>
      <xdr:rowOff>123264</xdr:rowOff>
    </xdr:to>
    <xdr:sp macro="" textlink="">
      <xdr:nvSpPr>
        <xdr:cNvPr id="10" name="下矢印 9"/>
        <xdr:cNvSpPr/>
      </xdr:nvSpPr>
      <xdr:spPr>
        <a:xfrm>
          <a:off x="8045823" y="848844"/>
          <a:ext cx="257735" cy="22692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CHL-V2D98\suisan\000_&#27700;&#29987;&#29677;&#12487;&#12540;&#12479;\09_02_&#26032;&#22411;&#12467;&#12525;&#12490;&#32076;&#28168;&#23550;&#31574;_&#12405;&#12427;&#12373;&#12392;&#32013;&#31246;\07_&#22320;&#39770;&#28040;&#36027;&#25313;&#22823;&#12461;&#12515;&#12531;&#12506;&#12540;&#12531;\R04\04_01_&#20307;&#21046;&#25972;&#20633;\&#21442;&#21152;&#30003;&#36796;&#26360;&#21463;&#20184;&#31807;_&#39154;&#39135;&#24215;_20221018&#65288;&#38543;&#26178;&#26356;&#2603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CHL-V2D98\suisan\000_&#27700;&#29987;&#29677;&#12487;&#12540;&#12479;\09_02_&#26032;&#22411;&#12467;&#12525;&#12490;&#32076;&#28168;&#23550;&#31574;_&#12405;&#12427;&#12373;&#12392;&#32013;&#31246;\07_&#22320;&#39770;&#28040;&#36027;&#25313;&#22823;&#12461;&#12515;&#12531;&#12506;&#12540;&#12531;\R04\04_01_&#20307;&#21046;&#25972;&#20633;\&#27096;&#24335;_&#32013;&#21697;&#26360;&#65288;&#20210;&#36023;&#20154;&#12539;&#39854;&#39770;&#24215;&#29992;&#65289;_20220927&#12288;&#8251;&#36865;&#20184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掲載用"/>
      <sheetName val="申込受付簿"/>
      <sheetName val="集計"/>
    </sheetNames>
    <sheetDataSet>
      <sheetData sheetId="0"/>
      <sheetData sheetId="1"/>
      <sheetData sheetId="2">
        <row r="16">
          <cell r="H16" t="str">
            <v>①旅館・ホテル(301～）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参加店一覧"/>
      <sheetName val="仲買人等一覧"/>
      <sheetName val="納品書（魚種あり）"/>
      <sheetName val="納品書（魚種なし）"/>
      <sheetName val="納品書（記入例）"/>
    </sheetNames>
    <sheetDataSet>
      <sheetData sheetId="0">
        <row r="5">
          <cell r="A5">
            <v>0</v>
          </cell>
          <cell r="B5" t="str">
            <v>【例】鶴岡ホテル</v>
          </cell>
          <cell r="C5" t="str">
            <v>皆川　治</v>
          </cell>
          <cell r="D5" t="str">
            <v>①旅館・ホテル</v>
          </cell>
          <cell r="E5">
            <v>200</v>
          </cell>
          <cell r="F5">
            <v>100</v>
          </cell>
          <cell r="G5" t="str">
            <v>997-8601</v>
          </cell>
          <cell r="H5" t="str">
            <v>鶴岡市馬場町9-25</v>
          </cell>
          <cell r="I5" t="str">
            <v>0235-25-2111</v>
          </cell>
          <cell r="J5" t="str">
            <v>0235-25-8763</v>
          </cell>
          <cell r="K5" t="str">
            <v>nousan@city.tsuruoka.yamagata.jp</v>
          </cell>
        </row>
        <row r="6">
          <cell r="A6">
            <v>1</v>
          </cell>
          <cell r="B6" t="str">
            <v>たちばなや</v>
          </cell>
          <cell r="C6" t="str">
            <v>取締役調理長　齋藤聴</v>
          </cell>
          <cell r="D6" t="str">
            <v>①旅館・ホテル(301～）</v>
          </cell>
          <cell r="E6">
            <v>200</v>
          </cell>
          <cell r="F6">
            <v>100</v>
          </cell>
          <cell r="G6" t="str">
            <v>999-7204</v>
          </cell>
          <cell r="H6" t="str">
            <v>湯温海丁３</v>
          </cell>
          <cell r="I6" t="str">
            <v>0235-43-2211</v>
          </cell>
          <cell r="J6" t="str">
            <v>0235-43-3681</v>
          </cell>
          <cell r="K6" t="str">
            <v>mail@tachibanaya.jp</v>
          </cell>
        </row>
        <row r="7">
          <cell r="A7">
            <v>2</v>
          </cell>
          <cell r="B7" t="str">
            <v>寿司処三幸</v>
          </cell>
          <cell r="C7" t="str">
            <v>川上祐一</v>
          </cell>
          <cell r="D7" t="str">
            <v>⑥寿司屋</v>
          </cell>
          <cell r="E7">
            <v>80</v>
          </cell>
          <cell r="F7">
            <v>40</v>
          </cell>
          <cell r="G7" t="str">
            <v>997-0034</v>
          </cell>
          <cell r="H7" t="str">
            <v>本町二丁目16-5</v>
          </cell>
          <cell r="I7" t="str">
            <v>0235-22-0236</v>
          </cell>
          <cell r="J7" t="str">
            <v>0235-22-4603</v>
          </cell>
          <cell r="K7" t="str">
            <v>kawa.you@icloud.com</v>
          </cell>
        </row>
        <row r="8">
          <cell r="A8">
            <v>3</v>
          </cell>
          <cell r="B8" t="str">
            <v>九兵衛旅館</v>
          </cell>
          <cell r="C8" t="str">
            <v>代表取締役　大滝研一郎</v>
          </cell>
          <cell r="D8" t="str">
            <v>③旅館・ホテル(51～100)</v>
          </cell>
          <cell r="E8">
            <v>70</v>
          </cell>
          <cell r="F8">
            <v>35</v>
          </cell>
          <cell r="G8" t="str">
            <v>997-0752</v>
          </cell>
          <cell r="H8" t="str">
            <v>湯田川乙19</v>
          </cell>
          <cell r="I8" t="str">
            <v>0235-35-2777</v>
          </cell>
          <cell r="J8" t="str">
            <v>0235-35-3477</v>
          </cell>
          <cell r="K8" t="str">
            <v>kuhe@mrj.biglobe.ne.jp</v>
          </cell>
        </row>
        <row r="9">
          <cell r="A9">
            <v>4</v>
          </cell>
          <cell r="B9" t="str">
            <v>珠玉や</v>
          </cell>
          <cell r="C9" t="str">
            <v>代表取締役　大滝研一郎</v>
          </cell>
          <cell r="D9" t="str">
            <v>④旅館・ホテル(～50)</v>
          </cell>
          <cell r="E9">
            <v>50</v>
          </cell>
          <cell r="F9">
            <v>25</v>
          </cell>
          <cell r="G9" t="str">
            <v>997-0752</v>
          </cell>
          <cell r="H9" t="str">
            <v>湯田川乙39</v>
          </cell>
          <cell r="I9" t="str">
            <v>0235-35-3535</v>
          </cell>
          <cell r="J9" t="str">
            <v>0235-35-3477</v>
          </cell>
          <cell r="K9" t="str">
            <v>kuhe@mrj.biglobe.ne.jp</v>
          </cell>
        </row>
        <row r="10">
          <cell r="A10">
            <v>5</v>
          </cell>
          <cell r="B10" t="str">
            <v>居酒屋堂道</v>
          </cell>
          <cell r="C10" t="str">
            <v>堂道幸一</v>
          </cell>
          <cell r="D10" t="str">
            <v>⑦和食店・居酒屋</v>
          </cell>
          <cell r="E10">
            <v>60</v>
          </cell>
          <cell r="F10">
            <v>30</v>
          </cell>
          <cell r="G10" t="str">
            <v>997-0015</v>
          </cell>
          <cell r="H10" t="str">
            <v>末広町6-52</v>
          </cell>
          <cell r="I10" t="str">
            <v>0235-25-3483</v>
          </cell>
          <cell r="J10" t="str">
            <v>0235-25-3483</v>
          </cell>
        </row>
        <row r="11">
          <cell r="A11">
            <v>6</v>
          </cell>
          <cell r="B11" t="str">
            <v>湯野浜温泉うしお荘</v>
          </cell>
          <cell r="C11" t="str">
            <v>支配人　延味克士</v>
          </cell>
          <cell r="D11" t="str">
            <v>③旅館・ホテル(51～100)</v>
          </cell>
          <cell r="E11">
            <v>70</v>
          </cell>
          <cell r="F11">
            <v>35</v>
          </cell>
          <cell r="G11" t="str">
            <v>997-1201</v>
          </cell>
          <cell r="H11" t="str">
            <v>湯野浜1丁目11-23</v>
          </cell>
          <cell r="I11" t="str">
            <v>0235-75-2715</v>
          </cell>
          <cell r="J11" t="str">
            <v>0235-75-2604</v>
          </cell>
          <cell r="K11" t="str">
            <v>usio@beach.ocn.ne.jp</v>
          </cell>
        </row>
        <row r="12">
          <cell r="A12">
            <v>7</v>
          </cell>
          <cell r="B12" t="str">
            <v>しおさい荘</v>
          </cell>
          <cell r="C12" t="str">
            <v>佐藤良治</v>
          </cell>
          <cell r="D12" t="str">
            <v>④旅館・ホテル(～50)</v>
          </cell>
          <cell r="E12">
            <v>50</v>
          </cell>
          <cell r="F12">
            <v>25</v>
          </cell>
          <cell r="G12" t="str">
            <v>999-7126</v>
          </cell>
          <cell r="H12" t="str">
            <v>鼠ヶ関乙45</v>
          </cell>
          <cell r="I12" t="str">
            <v>0235-44-2751</v>
          </cell>
          <cell r="J12" t="str">
            <v>0235-44-2751</v>
          </cell>
          <cell r="K12" t="str">
            <v>a9e7367fd7dugf7@softbank.ne.jp</v>
          </cell>
        </row>
        <row r="13">
          <cell r="A13">
            <v>8</v>
          </cell>
          <cell r="B13" t="str">
            <v>鮮魚料理　浜っ娘</v>
          </cell>
          <cell r="C13" t="str">
            <v>石川晃</v>
          </cell>
          <cell r="D13" t="str">
            <v>⑦和食店・居酒屋</v>
          </cell>
          <cell r="E13">
            <v>60</v>
          </cell>
          <cell r="F13">
            <v>30</v>
          </cell>
          <cell r="G13" t="str">
            <v>997-0033</v>
          </cell>
          <cell r="H13" t="str">
            <v>泉町6-1</v>
          </cell>
          <cell r="I13" t="str">
            <v>0235-23-8235</v>
          </cell>
          <cell r="K13" t="str">
            <v>aesengyo@gmail.com</v>
          </cell>
        </row>
        <row r="14">
          <cell r="A14">
            <v>9</v>
          </cell>
          <cell r="B14" t="str">
            <v>地酒・地魚料理　公凛</v>
          </cell>
          <cell r="C14" t="str">
            <v>小野寺公美子</v>
          </cell>
          <cell r="D14" t="str">
            <v>⑦和食店・居酒屋</v>
          </cell>
          <cell r="E14">
            <v>60</v>
          </cell>
          <cell r="F14">
            <v>30</v>
          </cell>
          <cell r="G14" t="str">
            <v>997-0015</v>
          </cell>
          <cell r="H14" t="str">
            <v>末広町10-2</v>
          </cell>
          <cell r="I14" t="str">
            <v>090-6624-2662</v>
          </cell>
        </row>
        <row r="15">
          <cell r="A15">
            <v>10</v>
          </cell>
          <cell r="B15" t="str">
            <v>和食　藤川</v>
          </cell>
          <cell r="C15" t="str">
            <v>店主　齋藤正俊</v>
          </cell>
          <cell r="D15" t="str">
            <v>⑦和食店・居酒屋</v>
          </cell>
          <cell r="E15">
            <v>60</v>
          </cell>
          <cell r="F15">
            <v>30</v>
          </cell>
          <cell r="G15" t="str">
            <v>997-0034</v>
          </cell>
          <cell r="H15" t="str">
            <v>本町二丁目15-27</v>
          </cell>
          <cell r="I15" t="str">
            <v>0235-22-8821</v>
          </cell>
          <cell r="J15" t="str">
            <v>0235-22-8821</v>
          </cell>
        </row>
        <row r="16">
          <cell r="A16">
            <v>11</v>
          </cell>
          <cell r="B16" t="str">
            <v>マルイ旅館</v>
          </cell>
          <cell r="C16" t="str">
            <v>五十嵐伊都夫</v>
          </cell>
          <cell r="D16" t="str">
            <v>④旅館・ホテル(～50)</v>
          </cell>
          <cell r="E16">
            <v>50</v>
          </cell>
          <cell r="F16">
            <v>25</v>
          </cell>
          <cell r="G16" t="str">
            <v>999-7126</v>
          </cell>
          <cell r="H16" t="str">
            <v>鼠ヶ関乙82</v>
          </cell>
          <cell r="I16" t="str">
            <v>0235-44-2079</v>
          </cell>
          <cell r="J16" t="str">
            <v>0235-44-3028</v>
          </cell>
        </row>
        <row r="17">
          <cell r="A17">
            <v>12</v>
          </cell>
          <cell r="B17" t="str">
            <v>和定食　滝太郎</v>
          </cell>
          <cell r="C17" t="str">
            <v>有賀推奈</v>
          </cell>
          <cell r="D17" t="str">
            <v>⑦和食店・居酒屋</v>
          </cell>
          <cell r="E17">
            <v>60</v>
          </cell>
          <cell r="F17">
            <v>30</v>
          </cell>
          <cell r="G17" t="str">
            <v>997-0031</v>
          </cell>
          <cell r="H17" t="str">
            <v>錦町8-30</v>
          </cell>
          <cell r="I17" t="str">
            <v>0235-24-8780</v>
          </cell>
          <cell r="J17" t="str">
            <v>0235-24-8781</v>
          </cell>
          <cell r="K17" t="str">
            <v>nextevolution@arigagumi.co.jp</v>
          </cell>
        </row>
        <row r="18">
          <cell r="A18">
            <v>13</v>
          </cell>
          <cell r="B18" t="str">
            <v>湯の澤温泉　地蔵の湯</v>
          </cell>
          <cell r="C18" t="str">
            <v>料理長・取締役
小野　由之</v>
          </cell>
          <cell r="D18" t="str">
            <v>④旅館・ホテル(～50)</v>
          </cell>
          <cell r="E18">
            <v>50</v>
          </cell>
          <cell r="F18">
            <v>25</v>
          </cell>
          <cell r="G18" t="str">
            <v>999-7652</v>
          </cell>
          <cell r="H18" t="str">
            <v>添川字湯の沢5番地甲</v>
          </cell>
          <cell r="I18" t="str">
            <v>0235-64-4170</v>
          </cell>
          <cell r="J18" t="str">
            <v>0235-64-4100</v>
          </cell>
          <cell r="K18" t="str">
            <v>yunosawa@jasmine.ocn.ne.jp</v>
          </cell>
        </row>
        <row r="19">
          <cell r="A19">
            <v>14</v>
          </cell>
          <cell r="B19" t="str">
            <v>愉海亭みやじま</v>
          </cell>
          <cell r="C19" t="str">
            <v>経理　小林</v>
          </cell>
          <cell r="D19" t="str">
            <v>②旅館・ホテル(101～300)</v>
          </cell>
          <cell r="E19">
            <v>140</v>
          </cell>
          <cell r="F19">
            <v>70</v>
          </cell>
          <cell r="G19" t="str">
            <v>997-1201</v>
          </cell>
          <cell r="H19" t="str">
            <v>湯野浜1丁目6-4</v>
          </cell>
          <cell r="I19" t="str">
            <v>0235-75-2311</v>
          </cell>
          <cell r="J19" t="str">
            <v>0235-76-3055</v>
          </cell>
          <cell r="K19" t="str">
            <v>info@yukaitei-miyajima.com</v>
          </cell>
        </row>
        <row r="20">
          <cell r="A20">
            <v>15</v>
          </cell>
          <cell r="B20" t="str">
            <v>和洋食割烹　紅屋</v>
          </cell>
          <cell r="C20" t="str">
            <v>前田優</v>
          </cell>
          <cell r="D20" t="str">
            <v>⑦和食店・居酒屋</v>
          </cell>
          <cell r="E20">
            <v>60</v>
          </cell>
          <cell r="F20">
            <v>30</v>
          </cell>
          <cell r="G20" t="str">
            <v>997-0033</v>
          </cell>
          <cell r="H20" t="str">
            <v>泉町7-35</v>
          </cell>
          <cell r="I20" t="str">
            <v>0235-24-8222</v>
          </cell>
          <cell r="J20" t="str">
            <v>0235-22-6113</v>
          </cell>
          <cell r="K20" t="str">
            <v>machiyan1225@yahoo.co.jp</v>
          </cell>
        </row>
        <row r="21">
          <cell r="A21">
            <v>16</v>
          </cell>
          <cell r="B21" t="str">
            <v>日本料理いづみ</v>
          </cell>
          <cell r="C21" t="str">
            <v>前田優</v>
          </cell>
          <cell r="D21" t="str">
            <v>⑦和食店・居酒屋</v>
          </cell>
          <cell r="E21">
            <v>60</v>
          </cell>
          <cell r="F21">
            <v>30</v>
          </cell>
          <cell r="G21" t="str">
            <v>997-0033</v>
          </cell>
          <cell r="H21" t="str">
            <v>泉町6-6</v>
          </cell>
          <cell r="I21" t="str">
            <v>0235-25-2283</v>
          </cell>
          <cell r="J21" t="str">
            <v>0235-22-6113</v>
          </cell>
          <cell r="K21" t="str">
            <v>machiyan1225@yahoo.co.jp</v>
          </cell>
        </row>
        <row r="22">
          <cell r="A22">
            <v>17</v>
          </cell>
          <cell r="B22" t="str">
            <v>魚匠ダイニング　沖海月</v>
          </cell>
          <cell r="C22" t="str">
            <v>須田剛史</v>
          </cell>
          <cell r="D22" t="str">
            <v>⑦和食店・居酒屋</v>
          </cell>
          <cell r="E22">
            <v>60</v>
          </cell>
          <cell r="F22">
            <v>30</v>
          </cell>
          <cell r="G22" t="str">
            <v>997-1206</v>
          </cell>
          <cell r="H22" t="str">
            <v>今泉字大久保657-1</v>
          </cell>
          <cell r="I22" t="str">
            <v>0235-64-8356</v>
          </cell>
          <cell r="J22" t="str">
            <v>0235-33-1129</v>
          </cell>
        </row>
        <row r="23">
          <cell r="A23">
            <v>18</v>
          </cell>
          <cell r="B23" t="str">
            <v>賄い料理の店　いのうえ</v>
          </cell>
          <cell r="C23" t="str">
            <v>井上康春</v>
          </cell>
          <cell r="D23" t="str">
            <v>⑦和食店・居酒屋</v>
          </cell>
          <cell r="E23">
            <v>60</v>
          </cell>
          <cell r="F23">
            <v>30</v>
          </cell>
          <cell r="G23" t="str">
            <v>997-0816</v>
          </cell>
          <cell r="H23" t="str">
            <v>文園町13-20</v>
          </cell>
          <cell r="I23" t="str">
            <v>0235-23-1318</v>
          </cell>
          <cell r="J23" t="str">
            <v>0235-23-1744</v>
          </cell>
          <cell r="K23" t="str">
            <v>i384@major.ocn.ne.jp</v>
          </cell>
        </row>
        <row r="24">
          <cell r="A24">
            <v>19</v>
          </cell>
          <cell r="B24" t="str">
            <v>新茶屋</v>
          </cell>
          <cell r="C24" t="str">
            <v>久我彩子</v>
          </cell>
          <cell r="D24" t="str">
            <v>⑦和食店・居酒屋</v>
          </cell>
          <cell r="E24">
            <v>60</v>
          </cell>
          <cell r="F24">
            <v>30</v>
          </cell>
          <cell r="G24" t="str">
            <v>997-0034</v>
          </cell>
          <cell r="H24" t="str">
            <v>本町三丁目11-39</v>
          </cell>
          <cell r="I24" t="str">
            <v>0235-22-0521</v>
          </cell>
          <cell r="J24" t="str">
            <v>0235-22-8220</v>
          </cell>
          <cell r="K24" t="str">
            <v>info@shincha-ya.com</v>
          </cell>
        </row>
        <row r="25">
          <cell r="A25">
            <v>20</v>
          </cell>
          <cell r="B25" t="str">
            <v>ベルナール鶴岡</v>
          </cell>
          <cell r="C25" t="str">
            <v>工藤知成</v>
          </cell>
          <cell r="D25" t="str">
            <v>⑤セレモニーホール</v>
          </cell>
          <cell r="E25">
            <v>80</v>
          </cell>
          <cell r="F25">
            <v>40</v>
          </cell>
          <cell r="G25" t="str">
            <v>997-0857</v>
          </cell>
          <cell r="H25" t="str">
            <v>美咲町32-1</v>
          </cell>
          <cell r="I25" t="str">
            <v>0235-26-2020</v>
          </cell>
          <cell r="J25" t="str">
            <v>0235-26-2022</v>
          </cell>
          <cell r="K25" t="str">
            <v>hirakata-k@arkbell.net</v>
          </cell>
        </row>
        <row r="26">
          <cell r="A26">
            <v>21</v>
          </cell>
          <cell r="B26" t="str">
            <v>キッチンfutaba</v>
          </cell>
          <cell r="C26" t="str">
            <v>渡部英俊</v>
          </cell>
          <cell r="D26" t="str">
            <v>⑨洋食店・その他</v>
          </cell>
          <cell r="E26">
            <v>40</v>
          </cell>
          <cell r="F26">
            <v>20</v>
          </cell>
          <cell r="G26" t="str">
            <v>997-0826</v>
          </cell>
          <cell r="H26" t="str">
            <v>美原町9-26</v>
          </cell>
          <cell r="I26" t="str">
            <v>0235-24-1141</v>
          </cell>
          <cell r="J26" t="str">
            <v>0235-24-1141</v>
          </cell>
          <cell r="K26" t="str">
            <v>k-futaba-2009-y@ybb.ne.jp</v>
          </cell>
        </row>
        <row r="27">
          <cell r="A27">
            <v>22</v>
          </cell>
          <cell r="B27" t="str">
            <v>佐藤鮮魚店</v>
          </cell>
          <cell r="C27" t="str">
            <v>佐藤茂</v>
          </cell>
          <cell r="D27" t="str">
            <v>⑧鮮魚店が営む仕出し店</v>
          </cell>
          <cell r="E27">
            <v>60</v>
          </cell>
          <cell r="F27">
            <v>30</v>
          </cell>
          <cell r="G27" t="str">
            <v>997-0404</v>
          </cell>
          <cell r="H27" t="str">
            <v>下名川字落合203</v>
          </cell>
          <cell r="I27" t="str">
            <v>0235-53-2348</v>
          </cell>
          <cell r="J27" t="str">
            <v>0235-53-2439</v>
          </cell>
          <cell r="K27" t="str">
            <v>keep.happy.310@gmail.com</v>
          </cell>
        </row>
        <row r="28">
          <cell r="A28">
            <v>23</v>
          </cell>
          <cell r="B28" t="str">
            <v>萬国屋</v>
          </cell>
          <cell r="C28" t="str">
            <v>遠藤　浩司</v>
          </cell>
          <cell r="D28" t="str">
            <v>①旅館・ホテル(301～）</v>
          </cell>
          <cell r="E28">
            <v>200</v>
          </cell>
          <cell r="F28">
            <v>100</v>
          </cell>
          <cell r="G28" t="str">
            <v>999-7204</v>
          </cell>
          <cell r="H28" t="str">
            <v>湯温海丁1</v>
          </cell>
          <cell r="I28" t="str">
            <v>0235-43-4711</v>
          </cell>
          <cell r="J28" t="str">
            <v>0235-43-2277</v>
          </cell>
          <cell r="K28" t="str">
            <v>k.endo@bankokuya.jp</v>
          </cell>
        </row>
        <row r="29">
          <cell r="A29">
            <v>24</v>
          </cell>
          <cell r="B29" t="str">
            <v>天金</v>
          </cell>
          <cell r="C29" t="str">
            <v>店長　佐藤匠
代表　栗林雄作</v>
          </cell>
          <cell r="D29" t="str">
            <v>⑦和食店・居酒屋</v>
          </cell>
          <cell r="E29">
            <v>60</v>
          </cell>
          <cell r="F29">
            <v>30</v>
          </cell>
          <cell r="G29" t="str">
            <v>997-0853</v>
          </cell>
          <cell r="H29" t="str">
            <v>本町三丁目1-41</v>
          </cell>
          <cell r="I29" t="str">
            <v>0235-64-8240</v>
          </cell>
          <cell r="J29" t="str">
            <v>0235-64-8240</v>
          </cell>
          <cell r="K29" t="str">
            <v>yuusaku3323@au.com</v>
          </cell>
        </row>
        <row r="30">
          <cell r="A30">
            <v>25</v>
          </cell>
          <cell r="B30" t="str">
            <v>弁天茶屋</v>
          </cell>
          <cell r="C30" t="str">
            <v>佐藤福美</v>
          </cell>
          <cell r="D30" t="str">
            <v>⑦和食店・居酒屋</v>
          </cell>
          <cell r="E30">
            <v>60</v>
          </cell>
          <cell r="F30">
            <v>30</v>
          </cell>
          <cell r="G30" t="str">
            <v>999-7126</v>
          </cell>
          <cell r="H30" t="str">
            <v>鼠ヶ関乙41</v>
          </cell>
          <cell r="I30" t="str">
            <v>0235-44-2589</v>
          </cell>
          <cell r="J30" t="str">
            <v>0235-44-2828</v>
          </cell>
        </row>
        <row r="31">
          <cell r="A31">
            <v>26</v>
          </cell>
          <cell r="B31" t="str">
            <v>アル・ケッチァーノ</v>
          </cell>
          <cell r="C31" t="str">
            <v>事務　宮城千里</v>
          </cell>
          <cell r="D31" t="str">
            <v>⑨洋食店・その他</v>
          </cell>
          <cell r="E31">
            <v>40</v>
          </cell>
          <cell r="F31">
            <v>20</v>
          </cell>
          <cell r="G31" t="str">
            <v>997-0806</v>
          </cell>
          <cell r="H31" t="str">
            <v>遠賀原字稲荷43</v>
          </cell>
          <cell r="I31" t="str">
            <v>0235-26-0609</v>
          </cell>
          <cell r="J31" t="str">
            <v>0235-26-0933</v>
          </cell>
          <cell r="K31" t="str">
            <v>allche.soumu003@gmail.cpm</v>
          </cell>
        </row>
        <row r="32">
          <cell r="A32">
            <v>27</v>
          </cell>
          <cell r="B32" t="str">
            <v>ファリナモーレ</v>
          </cell>
          <cell r="C32" t="str">
            <v>事務　宮城千里</v>
          </cell>
          <cell r="D32" t="str">
            <v>⑨洋食店・その他</v>
          </cell>
          <cell r="E32">
            <v>40</v>
          </cell>
          <cell r="F32">
            <v>20</v>
          </cell>
          <cell r="G32" t="str">
            <v>997-0015</v>
          </cell>
          <cell r="H32" t="str">
            <v>末広町3-1
マリカ東館1階FOODEVER内</v>
          </cell>
          <cell r="I32" t="str">
            <v>0235-64-0520</v>
          </cell>
          <cell r="J32" t="str">
            <v>0235-64-0690</v>
          </cell>
          <cell r="K32" t="str">
            <v>allche.soumu003@gmail.cpm</v>
          </cell>
        </row>
        <row r="33">
          <cell r="A33">
            <v>28</v>
          </cell>
          <cell r="B33" t="str">
            <v>華夕美　日本海</v>
          </cell>
          <cell r="C33" t="str">
            <v>西川富美子</v>
          </cell>
          <cell r="D33" t="str">
            <v>②旅館・ホテル(101～300)</v>
          </cell>
          <cell r="E33">
            <v>140</v>
          </cell>
          <cell r="F33">
            <v>70</v>
          </cell>
          <cell r="G33" t="str">
            <v>997-1117</v>
          </cell>
          <cell r="H33" t="str">
            <v>下川字窪畑1-523</v>
          </cell>
          <cell r="I33" t="str">
            <v>0235-75-2021</v>
          </cell>
          <cell r="J33" t="str">
            <v>0235-75-2024</v>
          </cell>
          <cell r="K33" t="str">
            <v>t.nishikawa@ohshokaido.co.jp</v>
          </cell>
        </row>
        <row r="34">
          <cell r="A34">
            <v>29</v>
          </cell>
          <cell r="B34" t="str">
            <v>竹屋ホテル</v>
          </cell>
          <cell r="C34" t="str">
            <v>専務　佐藤航</v>
          </cell>
          <cell r="D34" t="str">
            <v>②旅館・ホテル(101～300)</v>
          </cell>
          <cell r="E34">
            <v>140</v>
          </cell>
          <cell r="F34">
            <v>70</v>
          </cell>
          <cell r="G34" t="str">
            <v>997-1201</v>
          </cell>
          <cell r="H34" t="str">
            <v>湯野浜1丁目9-25</v>
          </cell>
          <cell r="I34" t="str">
            <v>0235-75-2031</v>
          </cell>
          <cell r="J34" t="str">
            <v>0235-75-2040</v>
          </cell>
          <cell r="K34" t="str">
            <v>info@takeyahotel.co.jp</v>
          </cell>
        </row>
        <row r="35">
          <cell r="A35">
            <v>30</v>
          </cell>
          <cell r="B35" t="str">
            <v>梅津鮮魚店</v>
          </cell>
          <cell r="C35" t="str">
            <v>梅津亮一</v>
          </cell>
          <cell r="D35" t="str">
            <v>⑧鮮魚店が営む仕出し店</v>
          </cell>
          <cell r="E35">
            <v>60</v>
          </cell>
          <cell r="F35">
            <v>30</v>
          </cell>
          <cell r="G35" t="str">
            <v>997-0034</v>
          </cell>
          <cell r="H35" t="str">
            <v>本町三丁目14-31</v>
          </cell>
          <cell r="I35" t="str">
            <v>0235-22-0574</v>
          </cell>
          <cell r="J35" t="str">
            <v>0235-22-0574</v>
          </cell>
          <cell r="K35" t="str">
            <v>osakana3@cameo.plala.or.jp</v>
          </cell>
        </row>
        <row r="36">
          <cell r="A36">
            <v>31</v>
          </cell>
          <cell r="B36" t="str">
            <v>寿司・天婦羅　芝楽</v>
          </cell>
          <cell r="C36" t="str">
            <v>郷守幸夫</v>
          </cell>
          <cell r="D36" t="str">
            <v>⑥寿司屋</v>
          </cell>
          <cell r="E36">
            <v>80</v>
          </cell>
          <cell r="F36">
            <v>40</v>
          </cell>
          <cell r="G36" t="str">
            <v>997-0034</v>
          </cell>
          <cell r="H36" t="str">
            <v>本町二丁目2-12</v>
          </cell>
          <cell r="I36" t="str">
            <v>0235-22-1521</v>
          </cell>
        </row>
        <row r="37">
          <cell r="A37">
            <v>32</v>
          </cell>
          <cell r="B37" t="str">
            <v>和洋創作料理　べんけい</v>
          </cell>
          <cell r="D37" t="str">
            <v>⑦和食店・居酒屋</v>
          </cell>
          <cell r="E37">
            <v>60</v>
          </cell>
          <cell r="F37">
            <v>30</v>
          </cell>
          <cell r="G37" t="str">
            <v>997-0031</v>
          </cell>
          <cell r="H37" t="str">
            <v>錦町12-16</v>
          </cell>
          <cell r="I37" t="str">
            <v>0235-23-4575</v>
          </cell>
          <cell r="J37" t="str">
            <v>0235-35-0228</v>
          </cell>
        </row>
        <row r="38">
          <cell r="A38">
            <v>33</v>
          </cell>
          <cell r="B38" t="str">
            <v>民宿　丸武</v>
          </cell>
          <cell r="C38" t="str">
            <v>佐藤国光</v>
          </cell>
          <cell r="D38" t="str">
            <v>④旅館・ホテル(～50)</v>
          </cell>
          <cell r="E38">
            <v>50</v>
          </cell>
          <cell r="F38">
            <v>25</v>
          </cell>
          <cell r="G38" t="str">
            <v>999-7126</v>
          </cell>
          <cell r="H38" t="str">
            <v>鼠ヶ関乙208-23</v>
          </cell>
          <cell r="I38" t="str">
            <v>0235-44-2185</v>
          </cell>
          <cell r="J38" t="str">
            <v>0235-44-2265</v>
          </cell>
          <cell r="K38" t="str">
            <v>k.marutake923@gmail.com</v>
          </cell>
        </row>
        <row r="39">
          <cell r="A39">
            <v>34</v>
          </cell>
          <cell r="B39" t="str">
            <v>はまあかり潮音閣</v>
          </cell>
          <cell r="C39" t="str">
            <v>奥山勲道</v>
          </cell>
          <cell r="D39" t="str">
            <v>③旅館・ホテル(51～100)</v>
          </cell>
          <cell r="E39">
            <v>70</v>
          </cell>
          <cell r="F39">
            <v>35</v>
          </cell>
          <cell r="G39" t="str">
            <v>997-1201</v>
          </cell>
          <cell r="H39" t="str">
            <v>湯野浜1丁目26-4</v>
          </cell>
          <cell r="I39" t="str">
            <v>0235-75-2134</v>
          </cell>
          <cell r="J39" t="str">
            <v>0235-75-2884</v>
          </cell>
          <cell r="K39" t="str">
            <v>chouon@f8.dion.ne.jp</v>
          </cell>
        </row>
        <row r="40">
          <cell r="A40">
            <v>35</v>
          </cell>
          <cell r="B40" t="str">
            <v>寿しの長三郎</v>
          </cell>
          <cell r="C40" t="str">
            <v>今野健</v>
          </cell>
          <cell r="D40" t="str">
            <v>⑥寿司屋</v>
          </cell>
          <cell r="E40">
            <v>80</v>
          </cell>
          <cell r="F40">
            <v>40</v>
          </cell>
          <cell r="G40" t="str">
            <v>997-0033</v>
          </cell>
          <cell r="H40" t="str">
            <v>泉町6-3</v>
          </cell>
          <cell r="I40" t="str">
            <v>0235-25-3217</v>
          </cell>
          <cell r="J40" t="str">
            <v>0235-64-8148</v>
          </cell>
          <cell r="K40" t="str">
            <v>info@chozaburo.jp</v>
          </cell>
        </row>
        <row r="41">
          <cell r="A41">
            <v>36</v>
          </cell>
          <cell r="B41" t="str">
            <v>居酒屋せいご</v>
          </cell>
          <cell r="C41" t="str">
            <v>鈴木功</v>
          </cell>
          <cell r="D41" t="str">
            <v>⑦和食店・居酒屋</v>
          </cell>
          <cell r="E41">
            <v>60</v>
          </cell>
          <cell r="F41">
            <v>30</v>
          </cell>
          <cell r="G41" t="str">
            <v>997-0015</v>
          </cell>
          <cell r="H41" t="str">
            <v>末広町6-50</v>
          </cell>
          <cell r="I41" t="str">
            <v>0235-25-0651</v>
          </cell>
          <cell r="J41" t="str">
            <v>0235-33-3710</v>
          </cell>
        </row>
        <row r="42">
          <cell r="A42">
            <v>37</v>
          </cell>
          <cell r="B42" t="str">
            <v>扇寿し</v>
          </cell>
          <cell r="C42" t="str">
            <v>中村藤雄</v>
          </cell>
          <cell r="D42" t="str">
            <v>⑥寿司屋</v>
          </cell>
          <cell r="E42">
            <v>80</v>
          </cell>
          <cell r="F42">
            <v>40</v>
          </cell>
          <cell r="G42" t="str">
            <v>997-0034</v>
          </cell>
          <cell r="H42" t="str">
            <v>本町一丁目7-28</v>
          </cell>
          <cell r="I42" t="str">
            <v>0235-22-1911</v>
          </cell>
          <cell r="J42" t="str">
            <v>0235-25-6008</v>
          </cell>
        </row>
        <row r="43">
          <cell r="A43">
            <v>38</v>
          </cell>
          <cell r="B43" t="str">
            <v>今井鮮魚店</v>
          </cell>
          <cell r="C43" t="str">
            <v>今井昭作</v>
          </cell>
          <cell r="D43" t="str">
            <v>⑧鮮魚店が営む仕出し店</v>
          </cell>
          <cell r="E43">
            <v>60</v>
          </cell>
          <cell r="F43">
            <v>30</v>
          </cell>
          <cell r="G43" t="str">
            <v>997-1131</v>
          </cell>
          <cell r="H43" t="str">
            <v>菱津は112-6</v>
          </cell>
          <cell r="I43" t="str">
            <v>0235-33-4017</v>
          </cell>
          <cell r="J43" t="str">
            <v>0235-33-4019</v>
          </cell>
        </row>
        <row r="44">
          <cell r="A44">
            <v>39</v>
          </cell>
          <cell r="B44" t="str">
            <v>旅館仁三郎</v>
          </cell>
          <cell r="C44" t="str">
            <v>本間多鶴子</v>
          </cell>
          <cell r="D44" t="str">
            <v>③旅館・ホテル(51～100)</v>
          </cell>
          <cell r="E44">
            <v>70</v>
          </cell>
          <cell r="F44">
            <v>35</v>
          </cell>
          <cell r="G44" t="str">
            <v>999-7463</v>
          </cell>
          <cell r="H44" t="str">
            <v>三瀬己308</v>
          </cell>
          <cell r="I44" t="str">
            <v>0235-73-2109</v>
          </cell>
          <cell r="J44" t="str">
            <v>0235-73-2189</v>
          </cell>
          <cell r="K44" t="str">
            <v>araiso2@nisaburo.co.jp</v>
          </cell>
        </row>
        <row r="45">
          <cell r="A45">
            <v>40</v>
          </cell>
          <cell r="B45" t="str">
            <v>游水亭いさごや</v>
          </cell>
          <cell r="C45" t="str">
            <v>総務部長　佐藤敦司</v>
          </cell>
          <cell r="D45" t="str">
            <v>②旅館・ホテル(101～300)</v>
          </cell>
          <cell r="E45">
            <v>140</v>
          </cell>
          <cell r="F45">
            <v>70</v>
          </cell>
          <cell r="G45" t="str">
            <v>997-1201</v>
          </cell>
          <cell r="H45" t="str">
            <v>湯野浜1丁目8-7</v>
          </cell>
          <cell r="I45" t="str">
            <v>0235-75-2211</v>
          </cell>
          <cell r="J45" t="str">
            <v>0235-75-2775</v>
          </cell>
          <cell r="K45" t="str">
            <v>isagoya@isagoya.com</v>
          </cell>
        </row>
        <row r="46">
          <cell r="A46">
            <v>41</v>
          </cell>
          <cell r="B46" t="str">
            <v>由良温泉　ほり旅館</v>
          </cell>
          <cell r="C46" t="str">
            <v>店主　堀寿勝</v>
          </cell>
          <cell r="D46" t="str">
            <v>④旅館・ホテル(～50)</v>
          </cell>
          <cell r="E46">
            <v>50</v>
          </cell>
          <cell r="F46">
            <v>25</v>
          </cell>
          <cell r="G46" t="str">
            <v>999-7464</v>
          </cell>
          <cell r="H46" t="str">
            <v>由良2丁目3-33</v>
          </cell>
          <cell r="I46" t="str">
            <v>0235-73-3158</v>
          </cell>
          <cell r="K46" t="str">
            <v>hori@horiryokan.com</v>
          </cell>
        </row>
        <row r="47">
          <cell r="A47">
            <v>42</v>
          </cell>
          <cell r="B47" t="str">
            <v>料理屋　ゆう禪</v>
          </cell>
          <cell r="C47" t="str">
            <v>店主　松田悠</v>
          </cell>
          <cell r="D47" t="str">
            <v>⑦和食店・居酒屋</v>
          </cell>
          <cell r="E47">
            <v>60</v>
          </cell>
          <cell r="F47">
            <v>30</v>
          </cell>
          <cell r="G47" t="str">
            <v>997-0031</v>
          </cell>
          <cell r="H47" t="str">
            <v>錦町1-24スイングⅢB号室</v>
          </cell>
          <cell r="I47" t="str">
            <v>050-8884-3466</v>
          </cell>
          <cell r="K47" t="str">
            <v>shikeen.honoryu@gmail.com</v>
          </cell>
        </row>
        <row r="48">
          <cell r="A48">
            <v>43</v>
          </cell>
          <cell r="B48" t="str">
            <v>亀や</v>
          </cell>
          <cell r="C48" t="str">
            <v>支配人　遠藤晃</v>
          </cell>
          <cell r="D48" t="str">
            <v>②旅館・ホテル(101～300)</v>
          </cell>
          <cell r="E48">
            <v>140</v>
          </cell>
          <cell r="F48">
            <v>70</v>
          </cell>
          <cell r="G48" t="str">
            <v>997-1201</v>
          </cell>
          <cell r="H48" t="str">
            <v>湯野浜1丁目5-50</v>
          </cell>
          <cell r="I48" t="str">
            <v>0235-75-2301</v>
          </cell>
          <cell r="J48" t="str">
            <v>0235-75-2305</v>
          </cell>
          <cell r="K48" t="str">
            <v>kameya2301.11@gmail.com</v>
          </cell>
        </row>
        <row r="49">
          <cell r="A49">
            <v>44</v>
          </cell>
          <cell r="B49" t="str">
            <v>由良温泉八乙女</v>
          </cell>
          <cell r="C49" t="str">
            <v>田村浩志</v>
          </cell>
          <cell r="D49" t="str">
            <v>①旅館・ホテル(301～）</v>
          </cell>
          <cell r="E49">
            <v>200</v>
          </cell>
          <cell r="F49">
            <v>100</v>
          </cell>
          <cell r="G49" t="str">
            <v>999-7464</v>
          </cell>
          <cell r="H49" t="str">
            <v>由良3丁目16-31</v>
          </cell>
          <cell r="I49" t="str">
            <v>0235-73-3811</v>
          </cell>
          <cell r="J49" t="str">
            <v>0235-73-3810</v>
          </cell>
          <cell r="K49" t="str">
            <v>info@yaotome.in.net</v>
          </cell>
        </row>
        <row r="50">
          <cell r="A50">
            <v>45</v>
          </cell>
          <cell r="B50" t="str">
            <v>田門</v>
          </cell>
          <cell r="C50" t="str">
            <v>富樫　樹</v>
          </cell>
          <cell r="D50" t="str">
            <v>⑦和食店・居酒屋</v>
          </cell>
          <cell r="E50">
            <v>60</v>
          </cell>
          <cell r="F50">
            <v>30</v>
          </cell>
          <cell r="G50" t="str">
            <v>997-0014</v>
          </cell>
          <cell r="H50" t="str">
            <v>大宝寺町3-25</v>
          </cell>
          <cell r="I50" t="str">
            <v>0235-22-6098</v>
          </cell>
        </row>
        <row r="51">
          <cell r="A51">
            <v>46</v>
          </cell>
          <cell r="B51" t="str">
            <v>高見屋別邸　久遠</v>
          </cell>
          <cell r="C51" t="str">
            <v>支配人　佐藤和男</v>
          </cell>
          <cell r="D51" t="str">
            <v>②旅館・ホテル(101～300)</v>
          </cell>
          <cell r="E51">
            <v>140</v>
          </cell>
          <cell r="F51">
            <v>70</v>
          </cell>
          <cell r="G51" t="str">
            <v>999-7204</v>
          </cell>
          <cell r="H51" t="str">
            <v>湯温海字湯の尻83-3</v>
          </cell>
          <cell r="I51" t="str">
            <v>0235-43-4119</v>
          </cell>
          <cell r="J51" t="str">
            <v>0235-43-3644</v>
          </cell>
          <cell r="K51" t="str">
            <v>shonai@atsumionsen-kuon.com</v>
          </cell>
        </row>
        <row r="52">
          <cell r="A52">
            <v>47</v>
          </cell>
          <cell r="B52" t="str">
            <v>ブラックバード・マーケット</v>
          </cell>
          <cell r="C52" t="str">
            <v>沼田健一</v>
          </cell>
          <cell r="D52" t="str">
            <v>⑨洋食店・その他</v>
          </cell>
          <cell r="E52">
            <v>40</v>
          </cell>
          <cell r="F52">
            <v>20</v>
          </cell>
          <cell r="G52" t="str">
            <v>997-0022</v>
          </cell>
          <cell r="H52" t="str">
            <v>切添町22-44</v>
          </cell>
          <cell r="I52" t="str">
            <v>0235-26-7355</v>
          </cell>
          <cell r="J52" t="str">
            <v>0235-26-7355</v>
          </cell>
          <cell r="K52" t="str">
            <v>blackbirdmarket@icloud.com</v>
          </cell>
        </row>
        <row r="53">
          <cell r="A53">
            <v>48</v>
          </cell>
          <cell r="B53" t="str">
            <v>湯の瀬旅館</v>
          </cell>
          <cell r="C53" t="str">
            <v>代表取締役　佐藤秀美</v>
          </cell>
          <cell r="D53" t="str">
            <v>②旅館・ホテル(101～300)</v>
          </cell>
          <cell r="E53">
            <v>140</v>
          </cell>
          <cell r="F53">
            <v>70</v>
          </cell>
          <cell r="G53" t="str">
            <v>999-7202</v>
          </cell>
          <cell r="H53" t="str">
            <v>戸沢字神子谷103-2</v>
          </cell>
          <cell r="I53" t="str">
            <v>0235-45-2737</v>
          </cell>
          <cell r="J53" t="str">
            <v>0235-45-2115</v>
          </cell>
          <cell r="K53" t="str">
            <v>info@yunose.jp</v>
          </cell>
        </row>
        <row r="54">
          <cell r="A54">
            <v>49</v>
          </cell>
          <cell r="B54" t="str">
            <v>いな舟</v>
          </cell>
          <cell r="C54" t="str">
            <v>山口貴子</v>
          </cell>
          <cell r="D54" t="str">
            <v>⑦和食店・居酒屋</v>
          </cell>
          <cell r="E54">
            <v>60</v>
          </cell>
          <cell r="F54">
            <v>30</v>
          </cell>
          <cell r="G54" t="str">
            <v>997-0034</v>
          </cell>
          <cell r="H54" t="str">
            <v>本町二丁目18-3</v>
          </cell>
          <cell r="I54" t="str">
            <v>0235-22-1061</v>
          </cell>
        </row>
        <row r="55">
          <cell r="A55">
            <v>50</v>
          </cell>
          <cell r="B55" t="str">
            <v>日本料理　西わき</v>
          </cell>
          <cell r="C55" t="str">
            <v>西脇　修</v>
          </cell>
          <cell r="D55" t="str">
            <v>⑦和食店・居酒屋</v>
          </cell>
          <cell r="E55">
            <v>60</v>
          </cell>
          <cell r="F55">
            <v>30</v>
          </cell>
          <cell r="G55" t="str">
            <v>997-0034</v>
          </cell>
          <cell r="H55" t="str">
            <v>本町一丁目6-20</v>
          </cell>
          <cell r="I55" t="str">
            <v>0235-25-1511</v>
          </cell>
          <cell r="J55" t="str">
            <v>0235-25-1511</v>
          </cell>
          <cell r="K55" t="str">
            <v>nishi.co113@gmail.com</v>
          </cell>
        </row>
        <row r="56">
          <cell r="A56">
            <v>51</v>
          </cell>
          <cell r="B56" t="str">
            <v>日本料理　村上</v>
          </cell>
          <cell r="C56" t="str">
            <v>村上智幸</v>
          </cell>
          <cell r="D56" t="str">
            <v>⑦和食店・居酒屋</v>
          </cell>
          <cell r="E56">
            <v>60</v>
          </cell>
          <cell r="F56">
            <v>30</v>
          </cell>
          <cell r="G56" t="str">
            <v>997-0031</v>
          </cell>
          <cell r="H56" t="str">
            <v>錦町2-10東京第一ホテル鶴岡アネックス9階</v>
          </cell>
          <cell r="I56" t="str">
            <v>0235-64-8186</v>
          </cell>
          <cell r="J56" t="str">
            <v>0235-64-8186</v>
          </cell>
        </row>
        <row r="57">
          <cell r="A57">
            <v>52</v>
          </cell>
          <cell r="B57" t="str">
            <v>料理・宿　坂本屋</v>
          </cell>
          <cell r="C57" t="str">
            <v>石塚亮</v>
          </cell>
          <cell r="D57" t="str">
            <v>④旅館・ホテル(～50)</v>
          </cell>
          <cell r="E57">
            <v>50</v>
          </cell>
          <cell r="F57">
            <v>25</v>
          </cell>
          <cell r="G57" t="str">
            <v>999-7463</v>
          </cell>
          <cell r="H57" t="str">
            <v>三瀬己91</v>
          </cell>
          <cell r="I57" t="str">
            <v>0235-73-2003</v>
          </cell>
          <cell r="J57" t="str">
            <v>0235-73-2126</v>
          </cell>
        </row>
        <row r="58">
          <cell r="A58">
            <v>53</v>
          </cell>
          <cell r="B58" t="str">
            <v>和びすとろMARCO</v>
          </cell>
          <cell r="C58" t="str">
            <v>土屋文人</v>
          </cell>
          <cell r="D58" t="str">
            <v>⑦和食店・居酒屋</v>
          </cell>
          <cell r="E58">
            <v>60</v>
          </cell>
          <cell r="F58">
            <v>30</v>
          </cell>
          <cell r="G58" t="str">
            <v>997-0029</v>
          </cell>
          <cell r="H58" t="str">
            <v>日吉町2-2</v>
          </cell>
          <cell r="I58" t="str">
            <v>0235-35-1438</v>
          </cell>
          <cell r="J58" t="str">
            <v>0235-35-1438</v>
          </cell>
        </row>
        <row r="59">
          <cell r="A59">
            <v>54</v>
          </cell>
          <cell r="B59" t="str">
            <v>つかさや旅館</v>
          </cell>
          <cell r="C59" t="str">
            <v>代表社員　庄司丈彦</v>
          </cell>
          <cell r="D59" t="str">
            <v>④旅館・ホテル(～50)</v>
          </cell>
          <cell r="E59">
            <v>50</v>
          </cell>
          <cell r="F59">
            <v>25</v>
          </cell>
          <cell r="G59" t="str">
            <v>997-0752</v>
          </cell>
          <cell r="H59" t="str">
            <v>湯田川乙52</v>
          </cell>
          <cell r="I59" t="str">
            <v>0235-35-2301</v>
          </cell>
          <cell r="J59" t="str">
            <v>0235-35-3760</v>
          </cell>
          <cell r="K59" t="str">
            <v>info@tsukasaya.gr.jp</v>
          </cell>
        </row>
        <row r="60">
          <cell r="A60">
            <v>55</v>
          </cell>
          <cell r="B60" t="str">
            <v>田麦荘</v>
          </cell>
          <cell r="C60" t="str">
            <v>事務員　庄司富美</v>
          </cell>
          <cell r="D60" t="str">
            <v>④旅館・ホテル(～50)</v>
          </cell>
          <cell r="E60">
            <v>50</v>
          </cell>
          <cell r="F60">
            <v>25</v>
          </cell>
          <cell r="G60" t="str">
            <v>997-0532</v>
          </cell>
          <cell r="H60" t="str">
            <v>田麦俣字清水尻12-6</v>
          </cell>
          <cell r="I60" t="str">
            <v>0235-54-6328</v>
          </cell>
          <cell r="J60" t="str">
            <v>0235-54-6258</v>
          </cell>
          <cell r="K60" t="str">
            <v>t.o.m.i0123@icloud.com</v>
          </cell>
        </row>
        <row r="61">
          <cell r="A61">
            <v>56</v>
          </cell>
          <cell r="B61" t="str">
            <v>日本料理わたなべ</v>
          </cell>
          <cell r="C61" t="str">
            <v>渡部賢</v>
          </cell>
          <cell r="D61" t="str">
            <v>⑦和食店・居酒屋</v>
          </cell>
          <cell r="E61">
            <v>60</v>
          </cell>
          <cell r="F61">
            <v>30</v>
          </cell>
          <cell r="G61" t="str">
            <v>999-7636</v>
          </cell>
          <cell r="H61" t="str">
            <v>野田目字家ノ腰41-2</v>
          </cell>
          <cell r="I61" t="str">
            <v>0235-64-0031</v>
          </cell>
          <cell r="J61" t="str">
            <v>0235-64-4567</v>
          </cell>
          <cell r="K61" t="str">
            <v>watanabeken0@icloud.com</v>
          </cell>
        </row>
        <row r="62">
          <cell r="A62">
            <v>57</v>
          </cell>
          <cell r="B62" t="str">
            <v>旬彩亭なな八</v>
          </cell>
          <cell r="C62" t="str">
            <v>野村裕一</v>
          </cell>
          <cell r="D62" t="str">
            <v>⑦和食店・居酒屋</v>
          </cell>
          <cell r="E62">
            <v>60</v>
          </cell>
          <cell r="F62">
            <v>30</v>
          </cell>
          <cell r="G62" t="str">
            <v>997-1124</v>
          </cell>
          <cell r="H62" t="str">
            <v>大山3-3-6</v>
          </cell>
          <cell r="I62" t="str">
            <v>0235-33-3008</v>
          </cell>
          <cell r="K62" t="str">
            <v>0800ajt0800@gmail.com</v>
          </cell>
        </row>
        <row r="63">
          <cell r="A63">
            <v>58</v>
          </cell>
          <cell r="B63" t="str">
            <v>松乃家</v>
          </cell>
          <cell r="C63" t="str">
            <v>白幡 雄</v>
          </cell>
          <cell r="D63" t="str">
            <v>⑦和食店・居酒屋</v>
          </cell>
          <cell r="E63">
            <v>60</v>
          </cell>
          <cell r="F63">
            <v>30</v>
          </cell>
          <cell r="G63" t="str">
            <v>997-0034</v>
          </cell>
          <cell r="H63" t="str">
            <v>本町一丁目3-20</v>
          </cell>
          <cell r="I63" t="str">
            <v>0235-29-4150</v>
          </cell>
          <cell r="J63" t="str">
            <v>0235-29-4145</v>
          </cell>
          <cell r="K63" t="str">
            <v>yuu550108@gmail.com</v>
          </cell>
        </row>
        <row r="64">
          <cell r="A64">
            <v>59</v>
          </cell>
          <cell r="B64" t="str">
            <v>すたんど割烹みなぐち</v>
          </cell>
          <cell r="C64" t="str">
            <v>水口拓哉</v>
          </cell>
          <cell r="D64" t="str">
            <v>⑦和食店・居酒屋</v>
          </cell>
          <cell r="E64">
            <v>60</v>
          </cell>
          <cell r="F64">
            <v>30</v>
          </cell>
          <cell r="G64" t="str">
            <v>997-0028</v>
          </cell>
          <cell r="H64" t="str">
            <v>山王町8ー10</v>
          </cell>
          <cell r="I64" t="str">
            <v>0235-23-3791</v>
          </cell>
          <cell r="J64" t="str">
            <v>0235-22-0524</v>
          </cell>
          <cell r="K64" t="str">
            <v>minaguchi0222@gmail.com</v>
          </cell>
        </row>
        <row r="65">
          <cell r="A65">
            <v>60</v>
          </cell>
          <cell r="B65" t="str">
            <v>はまゆり</v>
          </cell>
          <cell r="C65" t="str">
            <v>佐藤義章</v>
          </cell>
          <cell r="D65" t="str">
            <v>⑦和食店・居酒屋</v>
          </cell>
          <cell r="E65">
            <v>60</v>
          </cell>
          <cell r="F65">
            <v>30</v>
          </cell>
          <cell r="G65" t="str">
            <v>997-0826</v>
          </cell>
          <cell r="H65" t="str">
            <v>美原町27ー26</v>
          </cell>
          <cell r="I65" t="str">
            <v>0235-64-8351</v>
          </cell>
          <cell r="J65" t="str">
            <v>0235-23-0841</v>
          </cell>
          <cell r="K65" t="str">
            <v>oribou@sea.plala.or.jp</v>
          </cell>
        </row>
        <row r="66">
          <cell r="A66">
            <v>61</v>
          </cell>
          <cell r="B66" t="str">
            <v xml:space="preserve">イタリアンフレンチ レコルト </v>
          </cell>
          <cell r="C66" t="str">
            <v>オーナーシェフ  難波英城</v>
          </cell>
          <cell r="D66" t="str">
            <v>⑨洋食店・その他</v>
          </cell>
          <cell r="E66">
            <v>40</v>
          </cell>
          <cell r="F66">
            <v>20</v>
          </cell>
          <cell r="G66" t="str">
            <v>997-0047</v>
          </cell>
          <cell r="H66" t="str">
            <v>大塚町21-2</v>
          </cell>
          <cell r="I66" t="str">
            <v>0235-28-2771</v>
          </cell>
          <cell r="J66" t="str">
            <v>0235-28-2772</v>
          </cell>
          <cell r="K66" t="str">
            <v>back_to_the_asahi@yahoo.co.jp</v>
          </cell>
        </row>
        <row r="67">
          <cell r="A67">
            <v>62</v>
          </cell>
          <cell r="B67" t="str">
            <v>西洋料理しもん</v>
          </cell>
          <cell r="C67" t="str">
            <v>佐藤寛夫</v>
          </cell>
          <cell r="D67" t="str">
            <v>⑨洋食店・その他</v>
          </cell>
          <cell r="E67">
            <v>40</v>
          </cell>
          <cell r="F67">
            <v>20</v>
          </cell>
          <cell r="G67" t="str">
            <v>997-0834</v>
          </cell>
          <cell r="H67" t="str">
            <v>稲生一丁目22-12</v>
          </cell>
          <cell r="I67" t="str">
            <v>0235-22-1216</v>
          </cell>
          <cell r="J67" t="str">
            <v>0235-22-1216</v>
          </cell>
          <cell r="K67" t="str">
            <v>simon.hiroo@gmail.com</v>
          </cell>
        </row>
        <row r="68">
          <cell r="A68">
            <v>63</v>
          </cell>
          <cell r="B68" t="str">
            <v>お食事処冨がし</v>
          </cell>
          <cell r="C68" t="str">
            <v>冨樫和宏</v>
          </cell>
          <cell r="D68" t="str">
            <v>⑦和食店・居酒屋</v>
          </cell>
          <cell r="E68">
            <v>60</v>
          </cell>
          <cell r="F68">
            <v>30</v>
          </cell>
          <cell r="G68" t="str">
            <v>997-0034</v>
          </cell>
          <cell r="H68" t="str">
            <v>本町一丁目4-28</v>
          </cell>
          <cell r="I68" t="str">
            <v>0235-64-0259</v>
          </cell>
          <cell r="K68" t="str">
            <v>kazu.t.1214@gmail.com</v>
          </cell>
        </row>
        <row r="69">
          <cell r="A69">
            <v>64</v>
          </cell>
          <cell r="B69" t="str">
            <v>夕日家　地酒bar</v>
          </cell>
          <cell r="C69" t="str">
            <v>代表／百瀬徹</v>
          </cell>
          <cell r="D69" t="str">
            <v>⑦和食店・居酒屋</v>
          </cell>
          <cell r="E69">
            <v>60</v>
          </cell>
          <cell r="F69">
            <v>30</v>
          </cell>
          <cell r="G69" t="str">
            <v>997-0015</v>
          </cell>
          <cell r="H69" t="str">
            <v>末広町16-30</v>
          </cell>
          <cell r="I69" t="str">
            <v>0235-64-0024</v>
          </cell>
          <cell r="K69" t="str">
            <v>tmrs19782@gmail.com</v>
          </cell>
        </row>
        <row r="70">
          <cell r="A70">
            <v>65</v>
          </cell>
          <cell r="B70" t="str">
            <v>旬彩和食 うめ壱</v>
          </cell>
          <cell r="C70" t="str">
            <v>鈴木 のりお</v>
          </cell>
          <cell r="D70" t="str">
            <v>⑦和食店・居酒屋</v>
          </cell>
          <cell r="E70">
            <v>60</v>
          </cell>
          <cell r="F70">
            <v>30</v>
          </cell>
          <cell r="G70" t="str">
            <v>997-0034</v>
          </cell>
          <cell r="H70" t="str">
            <v>本町一丁目5-11</v>
          </cell>
          <cell r="I70" t="str">
            <v>0235-64-8455</v>
          </cell>
          <cell r="K70" t="str">
            <v>hamumithu@gmail.com</v>
          </cell>
        </row>
        <row r="71">
          <cell r="A71">
            <v>66</v>
          </cell>
          <cell r="B71" t="str">
            <v>安野旅館</v>
          </cell>
          <cell r="C71" t="str">
            <v>安野琢磨</v>
          </cell>
          <cell r="D71" t="str">
            <v>③旅館・ホテル(51～100)</v>
          </cell>
          <cell r="E71">
            <v>70</v>
          </cell>
          <cell r="F71">
            <v>35</v>
          </cell>
          <cell r="G71" t="str">
            <v>997-0345</v>
          </cell>
          <cell r="H71" t="str">
            <v>中田追分28</v>
          </cell>
          <cell r="I71" t="str">
            <v>0235-57-2071</v>
          </cell>
          <cell r="J71" t="str">
            <v>0235-57-5039</v>
          </cell>
          <cell r="K71" t="str">
            <v>reserve@yasunoryokan.com</v>
          </cell>
        </row>
        <row r="72">
          <cell r="A72">
            <v>67</v>
          </cell>
          <cell r="B72" t="str">
            <v>安兵衛寿し</v>
          </cell>
          <cell r="C72" t="str">
            <v>里　由美子</v>
          </cell>
          <cell r="D72" t="str">
            <v>⑥寿司屋</v>
          </cell>
          <cell r="E72">
            <v>80</v>
          </cell>
          <cell r="F72">
            <v>40</v>
          </cell>
          <cell r="G72" t="str">
            <v>997-0034</v>
          </cell>
          <cell r="H72" t="str">
            <v>本町一丁目8-14</v>
          </cell>
          <cell r="I72" t="str">
            <v>0235-24-5806</v>
          </cell>
          <cell r="K72" t="str">
            <v>yumikoyasube@ayanet.ne.jp</v>
          </cell>
        </row>
        <row r="73">
          <cell r="A73">
            <v>68</v>
          </cell>
          <cell r="B73" t="str">
            <v>庄内海鮮料理　喜多八</v>
          </cell>
          <cell r="C73" t="str">
            <v>店長　大瀧浩二</v>
          </cell>
          <cell r="D73" t="str">
            <v>⑦和食店・居酒屋</v>
          </cell>
          <cell r="E73">
            <v>60</v>
          </cell>
          <cell r="F73">
            <v>30</v>
          </cell>
          <cell r="G73" t="str">
            <v>997-0034</v>
          </cell>
          <cell r="H73" t="str">
            <v>本町二丁目3-22</v>
          </cell>
          <cell r="I73" t="str">
            <v>0235-22-1790</v>
          </cell>
          <cell r="J73" t="str">
            <v>0235-22-1790</v>
          </cell>
          <cell r="K73" t="str">
            <v>kitahachi7778@yahoo.co.jp</v>
          </cell>
        </row>
        <row r="74">
          <cell r="A74">
            <v>69</v>
          </cell>
          <cell r="B74" t="str">
            <v>蔵屋敷ルナ</v>
          </cell>
          <cell r="C74" t="str">
            <v>店長　原田一三</v>
          </cell>
          <cell r="D74" t="str">
            <v>⑦和食店・居酒屋</v>
          </cell>
          <cell r="E74">
            <v>60</v>
          </cell>
          <cell r="F74">
            <v>30</v>
          </cell>
          <cell r="G74" t="str">
            <v>997-0027</v>
          </cell>
          <cell r="H74" t="str">
            <v>昭和町12-23</v>
          </cell>
          <cell r="I74" t="str">
            <v>0235-22-1223</v>
          </cell>
          <cell r="J74" t="str">
            <v>0235-22-1253</v>
          </cell>
          <cell r="K74" t="str">
            <v>luna@el-sun.com</v>
          </cell>
        </row>
        <row r="75">
          <cell r="A75">
            <v>70</v>
          </cell>
          <cell r="B75" t="str">
            <v>大多喜亭</v>
          </cell>
          <cell r="C75" t="str">
            <v>料理人 / 大瀧慎</v>
          </cell>
          <cell r="D75" t="str">
            <v>⑦和食店・居酒屋</v>
          </cell>
          <cell r="E75">
            <v>60</v>
          </cell>
          <cell r="F75">
            <v>30</v>
          </cell>
          <cell r="G75" t="str">
            <v>997-0821</v>
          </cell>
          <cell r="H75" t="str">
            <v>三光町2-36</v>
          </cell>
          <cell r="I75" t="str">
            <v>0235-22-0637</v>
          </cell>
          <cell r="J75" t="str">
            <v>0235-26-0037</v>
          </cell>
          <cell r="K75" t="str">
            <v>info@otakitei.com</v>
          </cell>
        </row>
        <row r="76">
          <cell r="A76">
            <v>71</v>
          </cell>
          <cell r="B76" t="str">
            <v>旨酒旨味　寄り処　心粋</v>
          </cell>
          <cell r="C76" t="str">
            <v>代表　平野健太郎</v>
          </cell>
          <cell r="D76" t="str">
            <v>⑦和食店・居酒屋</v>
          </cell>
          <cell r="E76">
            <v>60</v>
          </cell>
          <cell r="F76">
            <v>30</v>
          </cell>
          <cell r="G76" t="str">
            <v>997-0034</v>
          </cell>
          <cell r="H76" t="str">
            <v>本町一丁目6-41</v>
          </cell>
          <cell r="I76" t="str">
            <v>0235-64-1556</v>
          </cell>
          <cell r="J76" t="str">
            <v>0235-33-8887</v>
          </cell>
          <cell r="K76" t="str">
            <v>sinsui@sage.ocn.ne.jp</v>
          </cell>
        </row>
        <row r="77">
          <cell r="A77">
            <v>72</v>
          </cell>
          <cell r="B77" t="str">
            <v>炭火焼きのハッチ</v>
          </cell>
          <cell r="C77" t="str">
            <v>代表　平野健太郎</v>
          </cell>
          <cell r="D77" t="str">
            <v>⑦和食店・居酒屋</v>
          </cell>
          <cell r="E77">
            <v>60</v>
          </cell>
          <cell r="F77">
            <v>30</v>
          </cell>
          <cell r="G77" t="str">
            <v>997-0801</v>
          </cell>
          <cell r="H77" t="str">
            <v>東原町17-17</v>
          </cell>
          <cell r="I77" t="str">
            <v>0235-26-8893</v>
          </cell>
          <cell r="J77" t="str">
            <v>0235-33-8887</v>
          </cell>
          <cell r="K77" t="str">
            <v>smile-ing@space.ocn.ne.jp</v>
          </cell>
        </row>
        <row r="78">
          <cell r="A78">
            <v>73</v>
          </cell>
          <cell r="B78" t="str">
            <v>SHONAI HOTEL SUIDEN TERRASSE
MOON TERRASSE</v>
          </cell>
          <cell r="C78" t="str">
            <v>料理長/佐藤　義高</v>
          </cell>
          <cell r="D78" t="str">
            <v>②旅館・ホテル(101～300)</v>
          </cell>
          <cell r="E78">
            <v>140</v>
          </cell>
          <cell r="F78">
            <v>70</v>
          </cell>
          <cell r="G78" t="str">
            <v>997-0053</v>
          </cell>
          <cell r="H78" t="str">
            <v>北京田字23-1</v>
          </cell>
          <cell r="I78" t="str">
            <v>0235-25-7424</v>
          </cell>
          <cell r="J78" t="str">
            <v>0235-25-7425</v>
          </cell>
          <cell r="K78" t="str">
            <v>yoshitaka_sato@yamagata-design.com</v>
          </cell>
        </row>
        <row r="79">
          <cell r="A79">
            <v>74</v>
          </cell>
          <cell r="B79" t="str">
            <v>Dining花</v>
          </cell>
          <cell r="C79" t="str">
            <v>羽田哲平</v>
          </cell>
          <cell r="D79" t="str">
            <v>⑦和食店・居酒屋</v>
          </cell>
          <cell r="E79">
            <v>60</v>
          </cell>
          <cell r="F79">
            <v>30</v>
          </cell>
          <cell r="G79" t="str">
            <v>997-0047</v>
          </cell>
          <cell r="H79" t="str">
            <v>大塚町7-8</v>
          </cell>
          <cell r="I79" t="str">
            <v>0235-22-9339</v>
          </cell>
          <cell r="J79" t="str">
            <v>0235-22-9339</v>
          </cell>
          <cell r="K79" t="str">
            <v>dininghana@hotmail.co.jp</v>
          </cell>
        </row>
        <row r="80">
          <cell r="A80">
            <v>75</v>
          </cell>
          <cell r="B80" t="str">
            <v>夕日家串揚げ</v>
          </cell>
          <cell r="C80" t="str">
            <v>齋藤竜</v>
          </cell>
          <cell r="D80" t="str">
            <v>⑦和食店・居酒屋</v>
          </cell>
          <cell r="E80">
            <v>60</v>
          </cell>
          <cell r="F80">
            <v>30</v>
          </cell>
          <cell r="G80" t="str">
            <v>997-0015</v>
          </cell>
          <cell r="H80" t="str">
            <v>末広町16-30</v>
          </cell>
          <cell r="I80" t="str">
            <v>0235-64-0118</v>
          </cell>
          <cell r="K80" t="str">
            <v>horizontalgrays71@gmail.com</v>
          </cell>
        </row>
        <row r="81">
          <cell r="A81">
            <v>76</v>
          </cell>
          <cell r="B81" t="str">
            <v>庄内ざっこ</v>
          </cell>
          <cell r="C81" t="str">
            <v>店長／齋藤亮一</v>
          </cell>
          <cell r="D81" t="str">
            <v>⑦和食店・居酒屋</v>
          </cell>
          <cell r="E81">
            <v>60</v>
          </cell>
          <cell r="F81">
            <v>30</v>
          </cell>
          <cell r="G81" t="str">
            <v>997-0034</v>
          </cell>
          <cell r="H81" t="str">
            <v>本町一丁目8-41</v>
          </cell>
          <cell r="I81" t="str">
            <v>0235-24-1613</v>
          </cell>
          <cell r="K81" t="str">
            <v>ginza-kko@nifty.com</v>
          </cell>
        </row>
        <row r="82">
          <cell r="A82">
            <v>77</v>
          </cell>
          <cell r="B82" t="str">
            <v>グランドエル･サン</v>
          </cell>
          <cell r="C82" t="str">
            <v>調理課　佐藤亘</v>
          </cell>
          <cell r="D82" t="str">
            <v>⑤セレモニーホール</v>
          </cell>
          <cell r="E82">
            <v>80</v>
          </cell>
          <cell r="F82">
            <v>40</v>
          </cell>
          <cell r="G82" t="str">
            <v>997-0801</v>
          </cell>
          <cell r="H82" t="str">
            <v>東原町17-7</v>
          </cell>
          <cell r="I82" t="str">
            <v>0235-22-1400</v>
          </cell>
          <cell r="J82" t="str">
            <v>0235-22-1585</v>
          </cell>
          <cell r="K82" t="str">
            <v>sk@el-sun.com</v>
          </cell>
        </row>
        <row r="83">
          <cell r="A83">
            <v>78</v>
          </cell>
          <cell r="B83" t="str">
            <v>ピノ･コッリーナ松ケ岡</v>
          </cell>
          <cell r="C83" t="str">
            <v>村田怜也</v>
          </cell>
          <cell r="D83" t="str">
            <v>⑨洋食店・その他</v>
          </cell>
          <cell r="E83">
            <v>40</v>
          </cell>
          <cell r="F83">
            <v>20</v>
          </cell>
          <cell r="G83" t="str">
            <v>997-0158</v>
          </cell>
          <cell r="H83" t="str">
            <v>羽黒町松ヶ岡字松ヶ岡156-2</v>
          </cell>
          <cell r="I83" t="str">
            <v>0235-26-7807</v>
          </cell>
          <cell r="J83" t="str">
            <v>0235-22-1585</v>
          </cell>
          <cell r="K83" t="str">
            <v>sk@el-sun.com</v>
          </cell>
        </row>
        <row r="84">
          <cell r="A84">
            <v>79</v>
          </cell>
          <cell r="B84" t="str">
            <v>民宿　咲</v>
          </cell>
          <cell r="C84" t="str">
            <v>佐藤　具視</v>
          </cell>
          <cell r="D84" t="str">
            <v>④旅館・ホテル(～50)</v>
          </cell>
          <cell r="E84">
            <v>50</v>
          </cell>
          <cell r="F84">
            <v>25</v>
          </cell>
          <cell r="G84" t="str">
            <v>999-7126</v>
          </cell>
          <cell r="H84" t="str">
            <v>鼠ヶ関乙24</v>
          </cell>
          <cell r="I84" t="str">
            <v>0235-44-2329</v>
          </cell>
          <cell r="J84" t="str">
            <v>0235-44-2400</v>
          </cell>
          <cell r="K84" t="str">
            <v>saeteru50@docomo.ne.jp</v>
          </cell>
        </row>
        <row r="85">
          <cell r="A85">
            <v>80</v>
          </cell>
          <cell r="B85" t="str">
            <v>暫忻亭</v>
          </cell>
          <cell r="C85" t="str">
            <v>代表　木曽眞</v>
          </cell>
          <cell r="D85" t="str">
            <v>⑦和食店・居酒屋</v>
          </cell>
          <cell r="E85">
            <v>60</v>
          </cell>
          <cell r="F85">
            <v>30</v>
          </cell>
          <cell r="G85" t="str">
            <v>997-0034</v>
          </cell>
          <cell r="H85" t="str">
            <v>本町三丁目4-36</v>
          </cell>
          <cell r="I85" t="str">
            <v>0235-25-2722</v>
          </cell>
          <cell r="J85" t="str">
            <v>0235-25-5722</v>
          </cell>
          <cell r="K85" t="str">
            <v>keigo.0911-kisobaby@docomo.ne.jp</v>
          </cell>
        </row>
        <row r="86">
          <cell r="A86">
            <v>81</v>
          </cell>
          <cell r="B86" t="str">
            <v>居酒屋炙茶家</v>
          </cell>
          <cell r="C86" t="str">
            <v>齋藤</v>
          </cell>
          <cell r="D86" t="str">
            <v>⑦和食店・居酒屋</v>
          </cell>
          <cell r="E86">
            <v>60</v>
          </cell>
          <cell r="F86">
            <v>30</v>
          </cell>
          <cell r="G86" t="str">
            <v>997-0031</v>
          </cell>
          <cell r="H86" t="str">
            <v>錦町13-7</v>
          </cell>
          <cell r="I86" t="str">
            <v>0235-24-0191</v>
          </cell>
          <cell r="J86" t="str">
            <v>0235-24-0191</v>
          </cell>
          <cell r="K86" t="str">
            <v>fineagent.2000@gmail.com</v>
          </cell>
        </row>
        <row r="87">
          <cell r="A87">
            <v>82</v>
          </cell>
          <cell r="B87" t="str">
            <v>居酒屋GINZA実國</v>
          </cell>
          <cell r="C87" t="str">
            <v>渋谷</v>
          </cell>
          <cell r="D87" t="str">
            <v>⑦和食店・居酒屋</v>
          </cell>
          <cell r="E87">
            <v>60</v>
          </cell>
          <cell r="F87">
            <v>30</v>
          </cell>
          <cell r="G87" t="str">
            <v>997-0014</v>
          </cell>
          <cell r="H87" t="str">
            <v>大宝寺町3-48</v>
          </cell>
          <cell r="I87" t="str">
            <v>0235-25-0602</v>
          </cell>
          <cell r="J87" t="str">
            <v>0235-25-0602</v>
          </cell>
          <cell r="K87" t="str">
            <v>izakayamikuni2020@gmail.com</v>
          </cell>
        </row>
        <row r="88">
          <cell r="A88">
            <v>83</v>
          </cell>
          <cell r="B88" t="str">
            <v>blanc blanc gastropub</v>
          </cell>
          <cell r="C88" t="str">
            <v>五十嵐督敬</v>
          </cell>
          <cell r="D88" t="str">
            <v>⑨洋食店・その他</v>
          </cell>
          <cell r="E88">
            <v>40</v>
          </cell>
          <cell r="F88">
            <v>20</v>
          </cell>
          <cell r="G88" t="str">
            <v>997-0015</v>
          </cell>
          <cell r="H88" t="str">
            <v>末広町6-10</v>
          </cell>
          <cell r="I88" t="str">
            <v>080-6036-8869</v>
          </cell>
          <cell r="K88" t="str">
            <v>surfhi1985@gmail.com</v>
          </cell>
        </row>
        <row r="89">
          <cell r="A89">
            <v>84</v>
          </cell>
          <cell r="B89" t="str">
            <v>ベッダシチリア</v>
          </cell>
          <cell r="C89" t="str">
            <v>古門浩二</v>
          </cell>
          <cell r="D89" t="str">
            <v>⑨洋食店・その他</v>
          </cell>
          <cell r="E89">
            <v>40</v>
          </cell>
          <cell r="F89">
            <v>20</v>
          </cell>
          <cell r="G89" t="str">
            <v>997-0166</v>
          </cell>
          <cell r="H89" t="str">
            <v>羽黒町三ツ橋前田164</v>
          </cell>
          <cell r="I89" t="str">
            <v>090-1808-3420</v>
          </cell>
          <cell r="K89" t="str">
            <v>beddasicilia2016@gmail.com</v>
          </cell>
        </row>
        <row r="90">
          <cell r="A90">
            <v>85</v>
          </cell>
          <cell r="B90" t="str">
            <v>ナチュラリテ</v>
          </cell>
          <cell r="C90" t="str">
            <v>遠藤和彦</v>
          </cell>
          <cell r="D90" t="str">
            <v>⑨洋食店・その他</v>
          </cell>
          <cell r="E90">
            <v>40</v>
          </cell>
          <cell r="F90">
            <v>20</v>
          </cell>
          <cell r="G90" t="str">
            <v>997-0031</v>
          </cell>
          <cell r="H90" t="str">
            <v>錦町1-23</v>
          </cell>
          <cell r="I90" t="str">
            <v>080-5686-3167</v>
          </cell>
          <cell r="K90" t="str">
            <v>lanaturalite@gmail.com</v>
          </cell>
        </row>
        <row r="91">
          <cell r="A91">
            <v>86</v>
          </cell>
          <cell r="B91" t="str">
            <v>本町バルハレトケ</v>
          </cell>
          <cell r="C91" t="str">
            <v>佐藤昌志</v>
          </cell>
          <cell r="D91" t="str">
            <v>⑨洋食店・その他</v>
          </cell>
          <cell r="E91">
            <v>40</v>
          </cell>
          <cell r="F91">
            <v>20</v>
          </cell>
          <cell r="G91" t="str">
            <v>997-0034</v>
          </cell>
          <cell r="H91" t="str">
            <v>本町二丁目2-17</v>
          </cell>
          <cell r="I91" t="str">
            <v>0235-29-0071</v>
          </cell>
          <cell r="K91" t="str">
            <v>haretoke.tsuruoka@gmail.com</v>
          </cell>
        </row>
        <row r="92">
          <cell r="A92">
            <v>87</v>
          </cell>
          <cell r="B92" t="str">
            <v>岡ざき</v>
          </cell>
          <cell r="C92" t="str">
            <v>岡崎雅也</v>
          </cell>
          <cell r="D92" t="str">
            <v>⑦和食店・居酒屋</v>
          </cell>
          <cell r="E92">
            <v>60</v>
          </cell>
          <cell r="F92">
            <v>30</v>
          </cell>
          <cell r="G92" t="str">
            <v>997-0857</v>
          </cell>
          <cell r="H92" t="str">
            <v>美咲町2-46</v>
          </cell>
          <cell r="I92" t="str">
            <v>0235-25-0086</v>
          </cell>
          <cell r="J92" t="str">
            <v>0235-35-0130</v>
          </cell>
          <cell r="K92" t="str">
            <v>masaya.onigiri@gmail.com</v>
          </cell>
        </row>
        <row r="93">
          <cell r="A93">
            <v>88</v>
          </cell>
          <cell r="B93" t="str">
            <v>ポムドテール</v>
          </cell>
          <cell r="C93" t="str">
            <v>オーナーシェフ　有坂公寿</v>
          </cell>
          <cell r="D93" t="str">
            <v>⑨洋食店・その他</v>
          </cell>
          <cell r="E93">
            <v>40</v>
          </cell>
          <cell r="F93">
            <v>20</v>
          </cell>
          <cell r="G93" t="str">
            <v>997-0027</v>
          </cell>
          <cell r="H93" t="str">
            <v>昭和町12-61 昭和ビル1F</v>
          </cell>
          <cell r="I93" t="str">
            <v>0235-29-2533</v>
          </cell>
          <cell r="J93" t="str">
            <v>0235-29-2533</v>
          </cell>
          <cell r="K93" t="str">
            <v>pommedeterretruffe89@gmail.com</v>
          </cell>
        </row>
        <row r="94">
          <cell r="A94">
            <v>89</v>
          </cell>
          <cell r="B94" t="str">
            <v>庄内魚河岸酒場 潮彩</v>
          </cell>
          <cell r="C94" t="str">
            <v>斎藤俊幸</v>
          </cell>
          <cell r="D94" t="str">
            <v>⑦和食店・居酒屋</v>
          </cell>
          <cell r="E94">
            <v>60</v>
          </cell>
          <cell r="F94">
            <v>30</v>
          </cell>
          <cell r="G94" t="str">
            <v>997-0015</v>
          </cell>
          <cell r="H94" t="str">
            <v>末広町6-3TMKビル1F</v>
          </cell>
          <cell r="I94" t="str">
            <v>0235-26-8886</v>
          </cell>
          <cell r="J94" t="str">
            <v>0235-26-8887</v>
          </cell>
          <cell r="K94" t="str">
            <v>rainmaker3110@ezweb.ne.jp</v>
          </cell>
        </row>
        <row r="95">
          <cell r="A95">
            <v>90</v>
          </cell>
          <cell r="B95" t="str">
            <v>湯どの庵</v>
          </cell>
          <cell r="C95" t="str">
            <v>支配人　遠藤晃</v>
          </cell>
          <cell r="D95" t="str">
            <v>④旅館・ホテル(～50)</v>
          </cell>
          <cell r="E95">
            <v>50</v>
          </cell>
          <cell r="F95">
            <v>25</v>
          </cell>
          <cell r="G95" t="str">
            <v>997-0752</v>
          </cell>
          <cell r="H95" t="str">
            <v>湯田川乙38</v>
          </cell>
          <cell r="I95" t="str">
            <v>0235-35-2200</v>
          </cell>
          <cell r="K95" t="str">
            <v>kameya2301.11@gmail.com</v>
          </cell>
        </row>
        <row r="96">
          <cell r="A96">
            <v>91</v>
          </cell>
          <cell r="B96" t="str">
            <v>仙荘湯田川</v>
          </cell>
          <cell r="C96" t="str">
            <v>女将　今野浩美</v>
          </cell>
          <cell r="D96" t="str">
            <v>④旅館・ホテル(～50)</v>
          </cell>
          <cell r="E96">
            <v>50</v>
          </cell>
          <cell r="F96">
            <v>25</v>
          </cell>
          <cell r="G96" t="str">
            <v>997-0752</v>
          </cell>
          <cell r="H96" t="str">
            <v>湯田川乙13</v>
          </cell>
          <cell r="I96" t="str">
            <v>0235-35-3773</v>
          </cell>
          <cell r="J96" t="str">
            <v>0235-35-3771</v>
          </cell>
          <cell r="K96" t="str">
            <v>sensou-yutagawa@feel.ocn.ne.jp</v>
          </cell>
        </row>
        <row r="97">
          <cell r="A97">
            <v>92</v>
          </cell>
          <cell r="B97" t="str">
            <v>たき肉居酒屋　和っしょい</v>
          </cell>
          <cell r="C97" t="str">
            <v>代表　阿部原子</v>
          </cell>
          <cell r="D97" t="str">
            <v>⑦和食店・居酒屋</v>
          </cell>
          <cell r="E97">
            <v>60</v>
          </cell>
          <cell r="F97">
            <v>30</v>
          </cell>
          <cell r="G97" t="str">
            <v>997-0802</v>
          </cell>
          <cell r="H97" t="str">
            <v>末広町6-8</v>
          </cell>
          <cell r="I97" t="str">
            <v>0235-28-2290</v>
          </cell>
        </row>
        <row r="98">
          <cell r="A98">
            <v>93</v>
          </cell>
          <cell r="B98" t="str">
            <v>八方寿司</v>
          </cell>
          <cell r="C98" t="str">
            <v>田村耕蔵</v>
          </cell>
          <cell r="D98" t="str">
            <v>⑥寿司屋</v>
          </cell>
          <cell r="E98">
            <v>80</v>
          </cell>
          <cell r="F98">
            <v>40</v>
          </cell>
          <cell r="G98" t="str">
            <v>997-0811</v>
          </cell>
          <cell r="H98" t="str">
            <v>鶴岡市神明町12-42</v>
          </cell>
          <cell r="I98" t="str">
            <v>0235-25-0677</v>
          </cell>
          <cell r="J98" t="str">
            <v>0235-25-0677</v>
          </cell>
        </row>
        <row r="99">
          <cell r="A99">
            <v>94</v>
          </cell>
          <cell r="B99" t="str">
            <v>おかみの手料理　夕顔</v>
          </cell>
          <cell r="C99" t="str">
            <v>大塚　節子</v>
          </cell>
          <cell r="D99" t="str">
            <v>⑦和食店・居酒屋</v>
          </cell>
          <cell r="E99">
            <v>60</v>
          </cell>
          <cell r="F99">
            <v>30</v>
          </cell>
          <cell r="G99" t="str">
            <v>997-0015</v>
          </cell>
          <cell r="H99" t="str">
            <v>鶴岡市末広町13-1エスポ末広町1F</v>
          </cell>
          <cell r="I99" t="str">
            <v>080-3326-8277</v>
          </cell>
          <cell r="K99" t="str">
            <v>secchan.2004.</v>
          </cell>
        </row>
        <row r="100">
          <cell r="A100">
            <v>95</v>
          </cell>
          <cell r="B100" t="str">
            <v>東京第一ホテル鶴岡</v>
          </cell>
          <cell r="C100" t="str">
            <v>小野塚　直之</v>
          </cell>
          <cell r="D100" t="str">
            <v>①旅館・ホテル(301～）</v>
          </cell>
          <cell r="E100">
            <v>60</v>
          </cell>
          <cell r="F100">
            <v>30</v>
          </cell>
          <cell r="G100" t="str">
            <v>997-0031</v>
          </cell>
          <cell r="H100" t="str">
            <v>鶴岡市錦町2-10</v>
          </cell>
          <cell r="I100" t="str">
            <v>0235-24-7611</v>
          </cell>
          <cell r="J100" t="str">
            <v>0235-24-7621</v>
          </cell>
          <cell r="K100" t="str">
            <v>ishii.mariko@tdh-tsuruoka.co.jp</v>
          </cell>
        </row>
        <row r="101">
          <cell r="A101">
            <v>96</v>
          </cell>
          <cell r="B101" t="str">
            <v>和定食居酒家　翠</v>
          </cell>
          <cell r="C101" t="str">
            <v>佐藤二朗</v>
          </cell>
          <cell r="D101" t="str">
            <v>⑦和食店・居酒屋</v>
          </cell>
          <cell r="E101">
            <v>60</v>
          </cell>
          <cell r="F101">
            <v>30</v>
          </cell>
          <cell r="G101" t="str">
            <v>997-0837</v>
          </cell>
          <cell r="H101" t="str">
            <v>鶴岡市道田町10ー13</v>
          </cell>
          <cell r="I101" t="str">
            <v>0235-24-0355</v>
          </cell>
          <cell r="K101" t="str">
            <v>xng6rnxr7@i.softbank.jp</v>
          </cell>
        </row>
        <row r="102">
          <cell r="A102">
            <v>97</v>
          </cell>
          <cell r="B102" t="str">
            <v>有限会社やまと</v>
          </cell>
          <cell r="C102" t="str">
            <v>齋藤信子</v>
          </cell>
          <cell r="D102" t="str">
            <v>⑦和食店・居酒屋</v>
          </cell>
          <cell r="E102">
            <v>60</v>
          </cell>
          <cell r="F102">
            <v>30</v>
          </cell>
          <cell r="G102" t="str">
            <v>997-0034</v>
          </cell>
          <cell r="H102" t="str">
            <v>鶴岡市本町三丁目2-27</v>
          </cell>
          <cell r="I102" t="str">
            <v>0235-25-1555</v>
          </cell>
          <cell r="J102" t="str">
            <v>0235-25-1555</v>
          </cell>
          <cell r="K102" t="str">
            <v>momichan0415@gmail.com</v>
          </cell>
        </row>
        <row r="103">
          <cell r="A103">
            <v>98</v>
          </cell>
          <cell r="B103" t="str">
            <v>鮨もりむら</v>
          </cell>
          <cell r="C103" t="str">
            <v>森村健一郎</v>
          </cell>
          <cell r="D103" t="str">
            <v>⑥寿司屋</v>
          </cell>
          <cell r="E103">
            <v>80</v>
          </cell>
          <cell r="F103">
            <v>40</v>
          </cell>
          <cell r="G103" t="str">
            <v>997-0045</v>
          </cell>
          <cell r="H103" t="str">
            <v>山形県鶴岡市西新斎町7-31 スカイワード102号</v>
          </cell>
          <cell r="I103" t="str">
            <v>0235-77-4409</v>
          </cell>
          <cell r="J103" t="str">
            <v>0235-77-4343</v>
          </cell>
          <cell r="K103" t="str">
            <v>sushimorimura@gmail.com</v>
          </cell>
        </row>
        <row r="104">
          <cell r="A104">
            <v>99</v>
          </cell>
          <cell r="E104" t="str">
            <v/>
          </cell>
          <cell r="F104" t="str">
            <v/>
          </cell>
        </row>
        <row r="105">
          <cell r="A105">
            <v>100</v>
          </cell>
          <cell r="E105" t="str">
            <v/>
          </cell>
          <cell r="F105" t="str">
            <v/>
          </cell>
        </row>
      </sheetData>
      <sheetData sheetId="1">
        <row r="5">
          <cell r="A5">
            <v>0</v>
          </cell>
          <cell r="B5" t="str">
            <v>【例】鶴岡魚屋</v>
          </cell>
          <cell r="C5" t="str">
            <v>皆川　治</v>
          </cell>
          <cell r="D5" t="str">
            <v>997-8601</v>
          </cell>
          <cell r="E5" t="str">
            <v>鶴岡市馬場町9-25</v>
          </cell>
          <cell r="F5" t="str">
            <v>0235-25-2111</v>
          </cell>
          <cell r="G5" t="str">
            <v>0235-25-8763</v>
          </cell>
          <cell r="H5" t="str">
            <v>nousan@city.tsuruoka.yamagata.jp</v>
          </cell>
        </row>
        <row r="6">
          <cell r="A6">
            <v>1</v>
          </cell>
          <cell r="B6" t="str">
            <v>マルエス水産</v>
          </cell>
          <cell r="C6" t="str">
            <v>進藤　未来</v>
          </cell>
          <cell r="D6" t="str">
            <v>998-0036</v>
          </cell>
          <cell r="E6" t="str">
            <v>酒田市船場町二丁目3-25</v>
          </cell>
          <cell r="F6" t="str">
            <v>0234-21-1230</v>
          </cell>
          <cell r="G6" t="str">
            <v>0234-21-1245</v>
          </cell>
          <cell r="H6" t="str">
            <v>kabushikigais.maruesusuisan@cococa.plala.or.jp</v>
          </cell>
        </row>
        <row r="7">
          <cell r="A7">
            <v>2</v>
          </cell>
          <cell r="B7" t="str">
            <v>菅原鮮魚店</v>
          </cell>
          <cell r="C7" t="str">
            <v>池田　由理</v>
          </cell>
          <cell r="D7" t="str">
            <v>998-0036</v>
          </cell>
          <cell r="E7" t="str">
            <v>酒田市船場町二丁目5番10号</v>
          </cell>
          <cell r="F7" t="str">
            <v>0234-23-5522</v>
          </cell>
          <cell r="G7" t="str">
            <v>0234-23-5485</v>
          </cell>
          <cell r="H7" t="str">
            <v>suga-sen@fine.ocn.ne.jp</v>
          </cell>
        </row>
        <row r="8">
          <cell r="A8">
            <v>3</v>
          </cell>
          <cell r="B8" t="str">
            <v>有限会社　原田食品</v>
          </cell>
          <cell r="C8" t="str">
            <v>原田　芳明</v>
          </cell>
          <cell r="D8" t="str">
            <v>997-0332</v>
          </cell>
          <cell r="E8" t="str">
            <v>鶴岡市西荒屋字杉下58</v>
          </cell>
          <cell r="F8" t="str">
            <v>57-2051</v>
          </cell>
          <cell r="G8" t="str">
            <v>57-5170</v>
          </cell>
        </row>
        <row r="9">
          <cell r="A9">
            <v>4</v>
          </cell>
          <cell r="B9" t="str">
            <v>カネシチ</v>
          </cell>
          <cell r="C9" t="str">
            <v>澁谷　真二</v>
          </cell>
          <cell r="D9" t="str">
            <v>998-0036</v>
          </cell>
          <cell r="E9" t="str">
            <v>酒田市船場町二丁目2番36号</v>
          </cell>
          <cell r="F9" t="str">
            <v>0234-23-2813</v>
          </cell>
          <cell r="G9" t="str">
            <v>0234-23-2726</v>
          </cell>
          <cell r="H9" t="str">
            <v>kane-shichi@seagreen.ocn.ne.jp</v>
          </cell>
        </row>
        <row r="10">
          <cell r="A10">
            <v>5</v>
          </cell>
          <cell r="B10" t="str">
            <v>梅津鮮魚店</v>
          </cell>
          <cell r="C10" t="str">
            <v>梅津　亮一</v>
          </cell>
          <cell r="D10" t="str">
            <v>997-0034</v>
          </cell>
          <cell r="E10" t="str">
            <v>鶴岡市本町3-14-31</v>
          </cell>
          <cell r="F10" t="str">
            <v>22-0574</v>
          </cell>
          <cell r="G10" t="str">
            <v>22-9222</v>
          </cell>
          <cell r="H10" t="str">
            <v>osakana3@cameo.plala.or.jp</v>
          </cell>
        </row>
        <row r="11">
          <cell r="A11">
            <v>6</v>
          </cell>
          <cell r="B11" t="str">
            <v>鮮魚伸一朗</v>
          </cell>
          <cell r="C11" t="str">
            <v>工藤　伸一</v>
          </cell>
          <cell r="D11" t="str">
            <v>997-0369</v>
          </cell>
          <cell r="E11" t="str">
            <v>鶴岡市高坂字三ヶ水口119-31</v>
          </cell>
          <cell r="F11" t="str">
            <v>23-4611
090-7520-7265</v>
          </cell>
          <cell r="G11" t="str">
            <v>23-4611</v>
          </cell>
        </row>
        <row r="12">
          <cell r="A12">
            <v>7</v>
          </cell>
          <cell r="B12" t="str">
            <v>佐藤鮮魚店</v>
          </cell>
          <cell r="C12" t="str">
            <v>佐藤　茂</v>
          </cell>
          <cell r="D12" t="str">
            <v>997-0404</v>
          </cell>
          <cell r="E12" t="str">
            <v>鶴岡市下名川字落合203</v>
          </cell>
          <cell r="F12" t="str">
            <v>53-2348</v>
          </cell>
          <cell r="G12" t="str">
            <v>53-2439</v>
          </cell>
          <cell r="H12" t="str">
            <v>keep.happy.310@gmail.com</v>
          </cell>
        </row>
        <row r="13">
          <cell r="A13">
            <v>8</v>
          </cell>
          <cell r="B13" t="str">
            <v>マルイチ</v>
          </cell>
          <cell r="C13" t="str">
            <v>阿部　義樹</v>
          </cell>
          <cell r="D13" t="str">
            <v>999-7205</v>
          </cell>
          <cell r="E13" t="str">
            <v>鶴岡市温海丁4</v>
          </cell>
          <cell r="F13" t="str">
            <v>43-3219</v>
          </cell>
          <cell r="G13" t="str">
            <v>43-4652</v>
          </cell>
        </row>
        <row r="14">
          <cell r="A14">
            <v>9</v>
          </cell>
          <cell r="B14" t="str">
            <v>恵徳鮮魚</v>
          </cell>
          <cell r="C14" t="str">
            <v>佐藤　利光</v>
          </cell>
          <cell r="D14" t="str">
            <v>999-7126</v>
          </cell>
          <cell r="E14" t="str">
            <v>鶴岡市鼠ヶ関乙43-2</v>
          </cell>
          <cell r="F14" t="str">
            <v>44-2179</v>
          </cell>
          <cell r="G14" t="str">
            <v>44-2179</v>
          </cell>
        </row>
        <row r="15">
          <cell r="A15">
            <v>10</v>
          </cell>
          <cell r="B15" t="str">
            <v>井上商店</v>
          </cell>
          <cell r="C15" t="str">
            <v>井上　康春</v>
          </cell>
          <cell r="D15" t="str">
            <v>997-0816</v>
          </cell>
          <cell r="E15" t="str">
            <v>鶴岡市文園町13-20</v>
          </cell>
          <cell r="F15" t="str">
            <v>23-1318</v>
          </cell>
          <cell r="G15" t="str">
            <v>23-1744</v>
          </cell>
          <cell r="H15" t="str">
            <v>i384@major.ocn.ne.jp</v>
          </cell>
        </row>
        <row r="16">
          <cell r="A16">
            <v>11</v>
          </cell>
          <cell r="B16" t="str">
            <v>魚神</v>
          </cell>
          <cell r="C16" t="str">
            <v>上野　加菜子</v>
          </cell>
          <cell r="D16" t="str">
            <v>997-0838</v>
          </cell>
          <cell r="E16" t="str">
            <v>鶴岡市淀川町23-37</v>
          </cell>
          <cell r="F16" t="str">
            <v>23-4367</v>
          </cell>
          <cell r="G16" t="str">
            <v>23-4378</v>
          </cell>
          <cell r="H16" t="str">
            <v>info@uoshin.jp</v>
          </cell>
        </row>
        <row r="17">
          <cell r="A17">
            <v>12</v>
          </cell>
          <cell r="B17" t="str">
            <v>中川鮮魚店</v>
          </cell>
          <cell r="C17" t="str">
            <v>中川　孝一</v>
          </cell>
          <cell r="D17" t="str">
            <v>998-0033</v>
          </cell>
          <cell r="E17" t="str">
            <v>酒田市中央東町1番40号</v>
          </cell>
          <cell r="F17" t="str">
            <v>0234-22-1844</v>
          </cell>
          <cell r="G17" t="str">
            <v>0234-22-1848</v>
          </cell>
        </row>
        <row r="18">
          <cell r="A18">
            <v>13</v>
          </cell>
          <cell r="B18" t="str">
            <v>舩山鮮魚店</v>
          </cell>
          <cell r="C18" t="str">
            <v>舩山　洋一</v>
          </cell>
          <cell r="D18" t="str">
            <v>997-0021</v>
          </cell>
          <cell r="E18" t="str">
            <v>鶴岡市宝町10-1</v>
          </cell>
          <cell r="F18" t="str">
            <v>22-0384</v>
          </cell>
          <cell r="G18" t="str">
            <v>22-2283</v>
          </cell>
        </row>
        <row r="19">
          <cell r="A19">
            <v>14</v>
          </cell>
          <cell r="B19" t="str">
            <v>五十嵐鮮魚美和子（屋号：ミワコ）</v>
          </cell>
          <cell r="C19" t="str">
            <v>五十嵐　義治</v>
          </cell>
          <cell r="D19" t="str">
            <v>999-7126</v>
          </cell>
          <cell r="E19" t="str">
            <v>鶴岡市鼠ヶ関乙126</v>
          </cell>
          <cell r="F19" t="str">
            <v>44-2191
090-2027-1794</v>
          </cell>
          <cell r="G19" t="str">
            <v>44-2191</v>
          </cell>
          <cell r="H19" t="str">
            <v>ykk071124@ezweb.ne.jp</v>
          </cell>
        </row>
        <row r="20">
          <cell r="A20">
            <v>15</v>
          </cell>
          <cell r="B20" t="str">
            <v>阿部鮮魚店(屋号：まるよし）　</v>
          </cell>
          <cell r="C20" t="str">
            <v>阿部　義男</v>
          </cell>
          <cell r="D20" t="str">
            <v>997-0046</v>
          </cell>
          <cell r="E20" t="str">
            <v>鶴岡市みどり町22-1</v>
          </cell>
          <cell r="F20" t="str">
            <v>25-0950</v>
          </cell>
          <cell r="G20" t="str">
            <v>25-0963</v>
          </cell>
        </row>
        <row r="21">
          <cell r="A21">
            <v>16</v>
          </cell>
          <cell r="B21" t="str">
            <v>山形丸魚　酒田営業所</v>
          </cell>
          <cell r="C21" t="str">
            <v>鮮魚課　係長
田中　章喜</v>
          </cell>
          <cell r="D21" t="str">
            <v>998-0036</v>
          </cell>
          <cell r="E21" t="str">
            <v>酒田市船場町2丁目3番30号</v>
          </cell>
          <cell r="F21" t="str">
            <v>0234-24-4411</v>
          </cell>
          <cell r="G21" t="str">
            <v>0234-24-4417</v>
          </cell>
          <cell r="H21" t="str">
            <v>a-tanaka@maruuo.co.jp</v>
          </cell>
        </row>
        <row r="22">
          <cell r="A22">
            <v>17</v>
          </cell>
          <cell r="B22" t="str">
            <v>丸武鮮魚店</v>
          </cell>
          <cell r="C22" t="str">
            <v>佐藤　国光</v>
          </cell>
          <cell r="D22" t="str">
            <v>999-7126</v>
          </cell>
          <cell r="E22" t="str">
            <v>鶴岡市鼠ヶ関乙6-2</v>
          </cell>
          <cell r="F22" t="str">
            <v>44-2265</v>
          </cell>
          <cell r="G22" t="str">
            <v>44-2265</v>
          </cell>
          <cell r="H22" t="str">
            <v>k,marutake923@gmail.com</v>
          </cell>
        </row>
        <row r="23">
          <cell r="A23">
            <v>18</v>
          </cell>
          <cell r="B23" t="str">
            <v>鮮魚えびす</v>
          </cell>
          <cell r="C23" t="str">
            <v>斎藤　昭彦</v>
          </cell>
          <cell r="D23" t="str">
            <v>998-0004</v>
          </cell>
          <cell r="E23" t="str">
            <v>酒田市豊里字芦原102</v>
          </cell>
          <cell r="F23" t="str">
            <v>090-5234-4111</v>
          </cell>
          <cell r="G23" t="str">
            <v>0234-33-0549</v>
          </cell>
        </row>
        <row r="24">
          <cell r="A24">
            <v>19</v>
          </cell>
          <cell r="B24" t="str">
            <v>ミハル鮮魚</v>
          </cell>
          <cell r="C24" t="str">
            <v>奥山　千萬喜
安福　和佳</v>
          </cell>
          <cell r="D24" t="str">
            <v>997-1201</v>
          </cell>
          <cell r="E24" t="str">
            <v>鶴岡市湯野浜一丁目11-26</v>
          </cell>
          <cell r="F24" t="str">
            <v>75-2256
090-7792-5546</v>
          </cell>
          <cell r="G24" t="str">
            <v>75-2256</v>
          </cell>
        </row>
        <row r="25">
          <cell r="A25">
            <v>20</v>
          </cell>
          <cell r="B25" t="str">
            <v>冨樫トメ子鮮魚店</v>
          </cell>
          <cell r="C25" t="str">
            <v>冨樫　雪美</v>
          </cell>
          <cell r="D25" t="str">
            <v>997-1201</v>
          </cell>
          <cell r="E25" t="str">
            <v>鶴岡市湯野浜1丁目24-24</v>
          </cell>
          <cell r="F25" t="str">
            <v>75-2449</v>
          </cell>
          <cell r="G25" t="str">
            <v>75-2449</v>
          </cell>
        </row>
        <row r="26">
          <cell r="A26">
            <v>21</v>
          </cell>
          <cell r="B26" t="str">
            <v>今井鮮魚店</v>
          </cell>
          <cell r="C26" t="str">
            <v>今井　昭作</v>
          </cell>
          <cell r="D26" t="str">
            <v>997-1131</v>
          </cell>
          <cell r="E26" t="str">
            <v>鶴岡市菱津は112-6</v>
          </cell>
          <cell r="F26" t="str">
            <v>33-4017</v>
          </cell>
          <cell r="G26" t="str">
            <v>33-4019</v>
          </cell>
        </row>
        <row r="27">
          <cell r="A27">
            <v>22</v>
          </cell>
          <cell r="B27" t="str">
            <v>手塚商店</v>
          </cell>
          <cell r="C27" t="str">
            <v>手塚　太一</v>
          </cell>
          <cell r="D27" t="str">
            <v>997-0035</v>
          </cell>
          <cell r="E27" t="str">
            <v>鶴岡市馬場町7-8</v>
          </cell>
          <cell r="F27" t="str">
            <v>24-3335</v>
          </cell>
          <cell r="G27" t="str">
            <v>24-3337</v>
          </cell>
          <cell r="H27" t="str">
            <v>tezuka@tezukashoten.com</v>
          </cell>
        </row>
        <row r="28">
          <cell r="A28">
            <v>23</v>
          </cell>
          <cell r="B28" t="str">
            <v>鶴岡魚類</v>
          </cell>
          <cell r="C28" t="str">
            <v>五十嵐　俊博</v>
          </cell>
          <cell r="D28" t="str">
            <v>997-0035</v>
          </cell>
          <cell r="E28" t="str">
            <v>鶴岡市馬場町7-8</v>
          </cell>
          <cell r="F28" t="str">
            <v>24-1355</v>
          </cell>
          <cell r="G28" t="str">
            <v>24-1358</v>
          </cell>
          <cell r="H28" t="str">
            <v>gyorui@dewa.or.jp</v>
          </cell>
        </row>
        <row r="29">
          <cell r="A29">
            <v>24</v>
          </cell>
          <cell r="B29" t="str">
            <v>長谷川鮮魚店</v>
          </cell>
          <cell r="C29" t="str">
            <v>長谷川　静枝</v>
          </cell>
          <cell r="D29" t="str">
            <v>997-0037</v>
          </cell>
          <cell r="E29" t="str">
            <v>鶴岡市若葉町22-14</v>
          </cell>
          <cell r="F29" t="str">
            <v>22-0964</v>
          </cell>
          <cell r="G29" t="str">
            <v>22-0968</v>
          </cell>
        </row>
        <row r="30">
          <cell r="A30">
            <v>25</v>
          </cell>
          <cell r="B30" t="str">
            <v>新栄水産</v>
          </cell>
          <cell r="C30" t="str">
            <v>営業部　村上　睦子</v>
          </cell>
          <cell r="D30" t="str">
            <v>997-6857</v>
          </cell>
          <cell r="E30" t="str">
            <v>酒田市山居町2-14-22</v>
          </cell>
          <cell r="F30" t="str">
            <v>0234-21-2755</v>
          </cell>
          <cell r="G30" t="str">
            <v>0234-21-2766</v>
          </cell>
          <cell r="H30" t="str">
            <v>maruken@shinei-suisan.com</v>
          </cell>
        </row>
        <row r="31">
          <cell r="A31">
            <v>26</v>
          </cell>
          <cell r="B31" t="str">
            <v>ごとう</v>
          </cell>
          <cell r="C31" t="str">
            <v>後藤　和弘</v>
          </cell>
          <cell r="D31" t="str">
            <v>997-0034</v>
          </cell>
          <cell r="E31" t="str">
            <v>鶴岡市本町一丁目3-4</v>
          </cell>
          <cell r="F31" t="str">
            <v>22-2780</v>
          </cell>
          <cell r="G31" t="str">
            <v>22-2171</v>
          </cell>
        </row>
        <row r="32">
          <cell r="A32">
            <v>27</v>
          </cell>
          <cell r="B32" t="str">
            <v>百瀬商店</v>
          </cell>
          <cell r="C32" t="str">
            <v>百瀬　紀美子</v>
          </cell>
          <cell r="D32" t="str">
            <v>997-0046</v>
          </cell>
          <cell r="E32" t="str">
            <v>鶴岡市みどり町29-21</v>
          </cell>
          <cell r="F32" t="str">
            <v>22-0905</v>
          </cell>
          <cell r="G32" t="str">
            <v>22-1089</v>
          </cell>
        </row>
        <row r="33">
          <cell r="A33">
            <v>28</v>
          </cell>
          <cell r="B33" t="str">
            <v>カネキ佐藤鮮魚</v>
          </cell>
          <cell r="C33" t="str">
            <v>佐藤　康信</v>
          </cell>
          <cell r="D33" t="str">
            <v>999-7126</v>
          </cell>
          <cell r="E33" t="str">
            <v>鶴岡市鼠ヶ関乙72</v>
          </cell>
          <cell r="F33" t="str">
            <v>44-2045
090-2024-4015</v>
          </cell>
          <cell r="G33" t="str">
            <v>44-2044</v>
          </cell>
        </row>
        <row r="34">
          <cell r="A34">
            <v>29</v>
          </cell>
          <cell r="B34" t="str">
            <v>鮮魚まるもん</v>
          </cell>
          <cell r="C34" t="str">
            <v>小池　春喜</v>
          </cell>
          <cell r="D34" t="str">
            <v>997-0825</v>
          </cell>
          <cell r="E34" t="str">
            <v>鶴岡市小真木原町17番6号</v>
          </cell>
          <cell r="F34" t="str">
            <v>23-7720</v>
          </cell>
          <cell r="G34" t="str">
            <v>23-7567</v>
          </cell>
        </row>
        <row r="35">
          <cell r="A35">
            <v>30</v>
          </cell>
          <cell r="B35" t="str">
            <v>佐藤食品</v>
          </cell>
          <cell r="C35" t="str">
            <v>土肥　美嘉</v>
          </cell>
          <cell r="D35" t="str">
            <v>997-0831</v>
          </cell>
          <cell r="E35" t="str">
            <v>鶴岡市大西町36-20</v>
          </cell>
          <cell r="F35" t="str">
            <v>24-8015</v>
          </cell>
          <cell r="G35" t="str">
            <v>41-9129</v>
          </cell>
          <cell r="H35" t="str">
            <v>marusenn997@gmail.com</v>
          </cell>
        </row>
        <row r="36">
          <cell r="A36">
            <v>31</v>
          </cell>
          <cell r="B36" t="str">
            <v>(有)地主商店</v>
          </cell>
          <cell r="C36" t="str">
            <v>専務取締役
地主　保美</v>
          </cell>
          <cell r="D36" t="str">
            <v>997-0011</v>
          </cell>
          <cell r="E36" t="str">
            <v>鶴岡市宝田三丁目10-45</v>
          </cell>
          <cell r="F36" t="str">
            <v>24-7250</v>
          </cell>
          <cell r="G36" t="str">
            <v>24-7251</v>
          </cell>
          <cell r="H36" t="str">
            <v>j.tomomi@galaxy.ocn.ne.jp</v>
          </cell>
        </row>
        <row r="37">
          <cell r="A37">
            <v>32</v>
          </cell>
        </row>
        <row r="38">
          <cell r="A38">
            <v>33</v>
          </cell>
        </row>
        <row r="39">
          <cell r="A39">
            <v>34</v>
          </cell>
        </row>
        <row r="40">
          <cell r="A40">
            <v>35</v>
          </cell>
        </row>
        <row r="41">
          <cell r="A41">
            <v>36</v>
          </cell>
        </row>
        <row r="42">
          <cell r="A42">
            <v>37</v>
          </cell>
        </row>
        <row r="43">
          <cell r="A43">
            <v>38</v>
          </cell>
        </row>
        <row r="44">
          <cell r="A44">
            <v>39</v>
          </cell>
        </row>
        <row r="45">
          <cell r="A45">
            <v>40</v>
          </cell>
        </row>
        <row r="46">
          <cell r="A46">
            <v>41</v>
          </cell>
        </row>
        <row r="47">
          <cell r="A47">
            <v>42</v>
          </cell>
        </row>
        <row r="48">
          <cell r="A48">
            <v>43</v>
          </cell>
        </row>
        <row r="49">
          <cell r="A49">
            <v>44</v>
          </cell>
        </row>
        <row r="50">
          <cell r="A50">
            <v>45</v>
          </cell>
        </row>
        <row r="51">
          <cell r="A51">
            <v>46</v>
          </cell>
        </row>
      </sheetData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shii.mariko@tdh-tsuruoka.co.jp" TargetMode="External"/><Relationship Id="rId1" Type="http://schemas.openxmlformats.org/officeDocument/2006/relationships/hyperlink" Target="mailto:yuusuitei@isagoya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ibd.km.51@docomo.ne.jp" TargetMode="External"/><Relationship Id="rId13" Type="http://schemas.openxmlformats.org/officeDocument/2006/relationships/hyperlink" Target="mailto:nousan@city.tsuruoka.yamagata.jp" TargetMode="External"/><Relationship Id="rId3" Type="http://schemas.openxmlformats.org/officeDocument/2006/relationships/hyperlink" Target="mailto:tezuka@tezukashoten.com" TargetMode="External"/><Relationship Id="rId7" Type="http://schemas.openxmlformats.org/officeDocument/2006/relationships/hyperlink" Target="mailto:a-tanaka@maruuo.co.jp" TargetMode="External"/><Relationship Id="rId12" Type="http://schemas.openxmlformats.org/officeDocument/2006/relationships/hyperlink" Target="mailto:kai-sen@wish.ocn.ne.jp" TargetMode="External"/><Relationship Id="rId2" Type="http://schemas.openxmlformats.org/officeDocument/2006/relationships/hyperlink" Target="mailto:i384@major.ocn.ne.jp" TargetMode="External"/><Relationship Id="rId1" Type="http://schemas.openxmlformats.org/officeDocument/2006/relationships/hyperlink" Target="mailto:yuusuitei@isagoya.com" TargetMode="External"/><Relationship Id="rId6" Type="http://schemas.openxmlformats.org/officeDocument/2006/relationships/hyperlink" Target="mailto:ykk071124@ezweb.ne.jp" TargetMode="External"/><Relationship Id="rId11" Type="http://schemas.openxmlformats.org/officeDocument/2006/relationships/hyperlink" Target="mailto:kabushikigais.maruesusuisan@cococa.plala.or.jp" TargetMode="External"/><Relationship Id="rId5" Type="http://schemas.openxmlformats.org/officeDocument/2006/relationships/hyperlink" Target="mailto:sakaosakanaya@gmail.com" TargetMode="External"/><Relationship Id="rId10" Type="http://schemas.openxmlformats.org/officeDocument/2006/relationships/hyperlink" Target="mailto:gyorui@dewa.or.jp" TargetMode="External"/><Relationship Id="rId4" Type="http://schemas.openxmlformats.org/officeDocument/2006/relationships/hyperlink" Target="mailto:osakana3@cameo.plala.or.jp" TargetMode="External"/><Relationship Id="rId9" Type="http://schemas.openxmlformats.org/officeDocument/2006/relationships/hyperlink" Target="mailto:info@uoshin.jp" TargetMode="External"/><Relationship Id="rId14" Type="http://schemas.openxmlformats.org/officeDocument/2006/relationships/hyperlink" Target="mailto:momosetooru@outlook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zoomScale="70" zoomScaleNormal="70" workbookViewId="0">
      <pane ySplit="4" topLeftCell="A5" activePane="bottomLeft" state="frozen"/>
      <selection pane="bottomLeft"/>
    </sheetView>
  </sheetViews>
  <sheetFormatPr defaultRowHeight="18" x14ac:dyDescent="0.4"/>
  <cols>
    <col min="1" max="1" width="4.375" style="23" customWidth="1"/>
    <col min="2" max="2" width="29.625" style="23" customWidth="1"/>
    <col min="3" max="3" width="19.375" style="23" customWidth="1"/>
    <col min="4" max="6" width="18.25" style="23" customWidth="1"/>
    <col min="7" max="7" width="9.375" style="23" bestFit="1" customWidth="1"/>
    <col min="8" max="8" width="29.5" style="23" customWidth="1"/>
    <col min="9" max="10" width="14.75" style="23" customWidth="1"/>
    <col min="11" max="11" width="29" style="23" customWidth="1"/>
    <col min="12" max="16384" width="9" style="23"/>
  </cols>
  <sheetData>
    <row r="1" spans="1:11" x14ac:dyDescent="0.35">
      <c r="A1" s="2" t="s">
        <v>964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8.75" customHeight="1" x14ac:dyDescent="0.4">
      <c r="A2" s="83" t="s">
        <v>144</v>
      </c>
      <c r="B2" s="83" t="s">
        <v>19</v>
      </c>
      <c r="C2" s="83" t="s">
        <v>20</v>
      </c>
      <c r="D2" s="86" t="s">
        <v>21</v>
      </c>
      <c r="E2" s="83" t="s">
        <v>22</v>
      </c>
      <c r="F2" s="83" t="s">
        <v>23</v>
      </c>
      <c r="G2" s="89" t="s">
        <v>138</v>
      </c>
      <c r="H2" s="90"/>
      <c r="I2" s="90"/>
      <c r="J2" s="90"/>
      <c r="K2" s="91"/>
    </row>
    <row r="3" spans="1:11" ht="18.75" customHeight="1" x14ac:dyDescent="0.4">
      <c r="A3" s="84"/>
      <c r="B3" s="84"/>
      <c r="C3" s="84"/>
      <c r="D3" s="87"/>
      <c r="E3" s="84"/>
      <c r="F3" s="84"/>
      <c r="G3" s="86" t="s">
        <v>3</v>
      </c>
      <c r="H3" s="86" t="s">
        <v>4</v>
      </c>
      <c r="I3" s="86" t="s">
        <v>949</v>
      </c>
      <c r="J3" s="86" t="s">
        <v>950</v>
      </c>
      <c r="K3" s="86" t="s">
        <v>25</v>
      </c>
    </row>
    <row r="4" spans="1:11" ht="18.75" customHeight="1" x14ac:dyDescent="0.4">
      <c r="A4" s="85"/>
      <c r="B4" s="85"/>
      <c r="C4" s="85"/>
      <c r="D4" s="88"/>
      <c r="E4" s="85"/>
      <c r="F4" s="85"/>
      <c r="G4" s="88"/>
      <c r="H4" s="88"/>
      <c r="I4" s="88"/>
      <c r="J4" s="88"/>
      <c r="K4" s="88"/>
    </row>
    <row r="5" spans="1:11" ht="41.25" customHeight="1" x14ac:dyDescent="0.4">
      <c r="A5" s="33">
        <v>0</v>
      </c>
      <c r="B5" s="34" t="s">
        <v>729</v>
      </c>
      <c r="C5" s="35" t="s">
        <v>145</v>
      </c>
      <c r="D5" s="36" t="s">
        <v>610</v>
      </c>
      <c r="E5" s="37">
        <v>200</v>
      </c>
      <c r="F5" s="37">
        <v>100</v>
      </c>
      <c r="G5" s="36" t="s">
        <v>146</v>
      </c>
      <c r="H5" s="36" t="s">
        <v>858</v>
      </c>
      <c r="I5" s="36" t="s">
        <v>148</v>
      </c>
      <c r="J5" s="36" t="s">
        <v>150</v>
      </c>
      <c r="K5" s="38" t="s">
        <v>151</v>
      </c>
    </row>
    <row r="6" spans="1:11" ht="41.25" customHeight="1" x14ac:dyDescent="0.4">
      <c r="A6" s="1">
        <v>1</v>
      </c>
      <c r="B6" s="26" t="s">
        <v>74</v>
      </c>
      <c r="C6" s="66" t="s">
        <v>156</v>
      </c>
      <c r="D6" s="66" t="s">
        <v>36</v>
      </c>
      <c r="E6" s="67">
        <v>200</v>
      </c>
      <c r="F6" s="67">
        <v>100</v>
      </c>
      <c r="G6" s="66" t="s">
        <v>37</v>
      </c>
      <c r="H6" s="66" t="s">
        <v>157</v>
      </c>
      <c r="I6" s="66" t="s">
        <v>158</v>
      </c>
      <c r="J6" s="66" t="s">
        <v>159</v>
      </c>
      <c r="K6" s="25" t="s">
        <v>75</v>
      </c>
    </row>
    <row r="7" spans="1:11" ht="41.25" customHeight="1" x14ac:dyDescent="0.4">
      <c r="A7" s="1">
        <v>2</v>
      </c>
      <c r="B7" s="26" t="s">
        <v>160</v>
      </c>
      <c r="C7" s="66" t="s">
        <v>161</v>
      </c>
      <c r="D7" s="66" t="s">
        <v>56</v>
      </c>
      <c r="E7" s="67">
        <v>80</v>
      </c>
      <c r="F7" s="67">
        <v>40</v>
      </c>
      <c r="G7" s="66" t="s">
        <v>30</v>
      </c>
      <c r="H7" s="66" t="s">
        <v>162</v>
      </c>
      <c r="I7" s="66" t="s">
        <v>163</v>
      </c>
      <c r="J7" s="66" t="s">
        <v>164</v>
      </c>
      <c r="K7" s="25" t="s">
        <v>165</v>
      </c>
    </row>
    <row r="8" spans="1:11" ht="41.25" customHeight="1" x14ac:dyDescent="0.4">
      <c r="A8" s="1">
        <v>3</v>
      </c>
      <c r="B8" s="26" t="s">
        <v>166</v>
      </c>
      <c r="C8" s="66" t="s">
        <v>167</v>
      </c>
      <c r="D8" s="66" t="s">
        <v>44</v>
      </c>
      <c r="E8" s="67">
        <v>70</v>
      </c>
      <c r="F8" s="67">
        <v>35</v>
      </c>
      <c r="G8" s="66" t="s">
        <v>47</v>
      </c>
      <c r="H8" s="66" t="s">
        <v>168</v>
      </c>
      <c r="I8" s="27" t="s">
        <v>169</v>
      </c>
      <c r="J8" s="66" t="s">
        <v>170</v>
      </c>
      <c r="K8" s="25" t="s">
        <v>171</v>
      </c>
    </row>
    <row r="9" spans="1:11" ht="41.25" customHeight="1" x14ac:dyDescent="0.4">
      <c r="A9" s="1">
        <v>4</v>
      </c>
      <c r="B9" s="26" t="s">
        <v>172</v>
      </c>
      <c r="C9" s="66" t="s">
        <v>167</v>
      </c>
      <c r="D9" s="66" t="s">
        <v>38</v>
      </c>
      <c r="E9" s="67">
        <v>50</v>
      </c>
      <c r="F9" s="67">
        <v>25</v>
      </c>
      <c r="G9" s="66" t="s">
        <v>47</v>
      </c>
      <c r="H9" s="66" t="s">
        <v>173</v>
      </c>
      <c r="I9" s="66" t="s">
        <v>174</v>
      </c>
      <c r="J9" s="66" t="s">
        <v>170</v>
      </c>
      <c r="K9" s="25" t="s">
        <v>171</v>
      </c>
    </row>
    <row r="10" spans="1:11" ht="41.25" customHeight="1" x14ac:dyDescent="0.4">
      <c r="A10" s="1">
        <v>5</v>
      </c>
      <c r="B10" s="26" t="s">
        <v>175</v>
      </c>
      <c r="C10" s="66" t="s">
        <v>176</v>
      </c>
      <c r="D10" s="66" t="s">
        <v>28</v>
      </c>
      <c r="E10" s="67">
        <v>60</v>
      </c>
      <c r="F10" s="67">
        <v>30</v>
      </c>
      <c r="G10" s="66" t="s">
        <v>29</v>
      </c>
      <c r="H10" s="66" t="s">
        <v>177</v>
      </c>
      <c r="I10" s="66" t="s">
        <v>178</v>
      </c>
      <c r="J10" s="66" t="s">
        <v>178</v>
      </c>
      <c r="K10" s="25"/>
    </row>
    <row r="11" spans="1:11" ht="41.25" customHeight="1" x14ac:dyDescent="0.4">
      <c r="A11" s="1">
        <v>6</v>
      </c>
      <c r="B11" s="26" t="s">
        <v>179</v>
      </c>
      <c r="C11" s="66" t="s">
        <v>180</v>
      </c>
      <c r="D11" s="66" t="s">
        <v>44</v>
      </c>
      <c r="E11" s="67">
        <v>70</v>
      </c>
      <c r="F11" s="67">
        <v>35</v>
      </c>
      <c r="G11" s="66" t="s">
        <v>27</v>
      </c>
      <c r="H11" s="66" t="s">
        <v>181</v>
      </c>
      <c r="I11" s="66" t="s">
        <v>182</v>
      </c>
      <c r="J11" s="66" t="s">
        <v>183</v>
      </c>
      <c r="K11" s="25" t="s">
        <v>60</v>
      </c>
    </row>
    <row r="12" spans="1:11" ht="41.25" customHeight="1" x14ac:dyDescent="0.4">
      <c r="A12" s="1">
        <v>7</v>
      </c>
      <c r="B12" s="26" t="s">
        <v>184</v>
      </c>
      <c r="C12" s="66" t="s">
        <v>185</v>
      </c>
      <c r="D12" s="66" t="s">
        <v>38</v>
      </c>
      <c r="E12" s="67">
        <v>50</v>
      </c>
      <c r="F12" s="67">
        <v>25</v>
      </c>
      <c r="G12" s="66" t="s">
        <v>50</v>
      </c>
      <c r="H12" s="66" t="s">
        <v>186</v>
      </c>
      <c r="I12" s="66" t="s">
        <v>187</v>
      </c>
      <c r="J12" s="66" t="s">
        <v>187</v>
      </c>
      <c r="K12" s="25" t="s">
        <v>51</v>
      </c>
    </row>
    <row r="13" spans="1:11" ht="41.25" customHeight="1" x14ac:dyDescent="0.4">
      <c r="A13" s="1">
        <v>8</v>
      </c>
      <c r="B13" s="26" t="s">
        <v>188</v>
      </c>
      <c r="C13" s="66" t="s">
        <v>189</v>
      </c>
      <c r="D13" s="66" t="s">
        <v>28</v>
      </c>
      <c r="E13" s="67">
        <v>60</v>
      </c>
      <c r="F13" s="67">
        <v>30</v>
      </c>
      <c r="G13" s="66" t="s">
        <v>35</v>
      </c>
      <c r="H13" s="66" t="s">
        <v>190</v>
      </c>
      <c r="I13" s="66" t="s">
        <v>191</v>
      </c>
      <c r="J13" s="66"/>
      <c r="K13" s="25" t="s">
        <v>192</v>
      </c>
    </row>
    <row r="14" spans="1:11" ht="41.25" customHeight="1" x14ac:dyDescent="0.4">
      <c r="A14" s="1">
        <v>9</v>
      </c>
      <c r="B14" s="26" t="s">
        <v>193</v>
      </c>
      <c r="C14" s="66" t="s">
        <v>194</v>
      </c>
      <c r="D14" s="66" t="s">
        <v>28</v>
      </c>
      <c r="E14" s="67">
        <v>60</v>
      </c>
      <c r="F14" s="67">
        <v>30</v>
      </c>
      <c r="G14" s="66" t="s">
        <v>29</v>
      </c>
      <c r="H14" s="66" t="s">
        <v>195</v>
      </c>
      <c r="I14" s="66" t="s">
        <v>101</v>
      </c>
      <c r="J14" s="66"/>
      <c r="K14" s="25"/>
    </row>
    <row r="15" spans="1:11" ht="41.25" customHeight="1" x14ac:dyDescent="0.4">
      <c r="A15" s="1">
        <v>10</v>
      </c>
      <c r="B15" s="26" t="s">
        <v>196</v>
      </c>
      <c r="C15" s="66" t="s">
        <v>197</v>
      </c>
      <c r="D15" s="66" t="s">
        <v>28</v>
      </c>
      <c r="E15" s="67">
        <v>60</v>
      </c>
      <c r="F15" s="67">
        <v>30</v>
      </c>
      <c r="G15" s="66" t="s">
        <v>30</v>
      </c>
      <c r="H15" s="66" t="s">
        <v>198</v>
      </c>
      <c r="I15" s="66" t="s">
        <v>199</v>
      </c>
      <c r="J15" s="66" t="s">
        <v>199</v>
      </c>
      <c r="K15" s="25"/>
    </row>
    <row r="16" spans="1:11" ht="41.25" customHeight="1" x14ac:dyDescent="0.4">
      <c r="A16" s="1">
        <v>11</v>
      </c>
      <c r="B16" s="26" t="s">
        <v>200</v>
      </c>
      <c r="C16" s="66" t="s">
        <v>201</v>
      </c>
      <c r="D16" s="66" t="s">
        <v>38</v>
      </c>
      <c r="E16" s="67">
        <v>50</v>
      </c>
      <c r="F16" s="67">
        <v>25</v>
      </c>
      <c r="G16" s="66" t="s">
        <v>50</v>
      </c>
      <c r="H16" s="66" t="s">
        <v>202</v>
      </c>
      <c r="I16" s="66" t="s">
        <v>203</v>
      </c>
      <c r="J16" s="66" t="s">
        <v>204</v>
      </c>
      <c r="K16" s="25"/>
    </row>
    <row r="17" spans="1:11" ht="41.25" customHeight="1" x14ac:dyDescent="0.4">
      <c r="A17" s="1">
        <v>12</v>
      </c>
      <c r="B17" s="26" t="s">
        <v>205</v>
      </c>
      <c r="C17" s="66" t="s">
        <v>206</v>
      </c>
      <c r="D17" s="66" t="s">
        <v>28</v>
      </c>
      <c r="E17" s="67">
        <v>60</v>
      </c>
      <c r="F17" s="67">
        <v>30</v>
      </c>
      <c r="G17" s="66" t="s">
        <v>63</v>
      </c>
      <c r="H17" s="66" t="s">
        <v>207</v>
      </c>
      <c r="I17" s="66" t="s">
        <v>208</v>
      </c>
      <c r="J17" s="66" t="s">
        <v>209</v>
      </c>
      <c r="K17" s="25" t="s">
        <v>210</v>
      </c>
    </row>
    <row r="18" spans="1:11" ht="41.25" customHeight="1" x14ac:dyDescent="0.4">
      <c r="A18" s="1">
        <v>13</v>
      </c>
      <c r="B18" s="26" t="s">
        <v>211</v>
      </c>
      <c r="C18" s="66" t="s">
        <v>212</v>
      </c>
      <c r="D18" s="66" t="s">
        <v>38</v>
      </c>
      <c r="E18" s="67">
        <v>50</v>
      </c>
      <c r="F18" s="67">
        <v>25</v>
      </c>
      <c r="G18" s="66" t="s">
        <v>110</v>
      </c>
      <c r="H18" s="66" t="s">
        <v>213</v>
      </c>
      <c r="I18" s="66" t="s">
        <v>214</v>
      </c>
      <c r="J18" s="66" t="s">
        <v>215</v>
      </c>
      <c r="K18" s="25" t="s">
        <v>111</v>
      </c>
    </row>
    <row r="19" spans="1:11" ht="41.25" customHeight="1" x14ac:dyDescent="0.4">
      <c r="A19" s="1">
        <v>14</v>
      </c>
      <c r="B19" s="26" t="s">
        <v>216</v>
      </c>
      <c r="C19" s="66" t="s">
        <v>217</v>
      </c>
      <c r="D19" s="66" t="s">
        <v>26</v>
      </c>
      <c r="E19" s="67">
        <v>140</v>
      </c>
      <c r="F19" s="67">
        <v>70</v>
      </c>
      <c r="G19" s="66" t="s">
        <v>27</v>
      </c>
      <c r="H19" s="66" t="s">
        <v>218</v>
      </c>
      <c r="I19" s="66" t="s">
        <v>219</v>
      </c>
      <c r="J19" s="66" t="s">
        <v>220</v>
      </c>
      <c r="K19" s="25" t="s">
        <v>91</v>
      </c>
    </row>
    <row r="20" spans="1:11" ht="41.25" customHeight="1" x14ac:dyDescent="0.4">
      <c r="A20" s="1">
        <v>15</v>
      </c>
      <c r="B20" s="26" t="s">
        <v>741</v>
      </c>
      <c r="C20" s="66" t="s">
        <v>221</v>
      </c>
      <c r="D20" s="66" t="s">
        <v>28</v>
      </c>
      <c r="E20" s="67">
        <v>60</v>
      </c>
      <c r="F20" s="67">
        <v>30</v>
      </c>
      <c r="G20" s="66" t="s">
        <v>35</v>
      </c>
      <c r="H20" s="66" t="s">
        <v>222</v>
      </c>
      <c r="I20" s="66" t="s">
        <v>223</v>
      </c>
      <c r="J20" s="66" t="s">
        <v>224</v>
      </c>
      <c r="K20" s="25" t="s">
        <v>225</v>
      </c>
    </row>
    <row r="21" spans="1:11" ht="41.25" customHeight="1" x14ac:dyDescent="0.4">
      <c r="A21" s="1">
        <v>16</v>
      </c>
      <c r="B21" s="26" t="s">
        <v>226</v>
      </c>
      <c r="C21" s="66" t="s">
        <v>221</v>
      </c>
      <c r="D21" s="66" t="s">
        <v>28</v>
      </c>
      <c r="E21" s="67">
        <v>60</v>
      </c>
      <c r="F21" s="67">
        <v>30</v>
      </c>
      <c r="G21" s="66" t="s">
        <v>35</v>
      </c>
      <c r="H21" s="66" t="s">
        <v>227</v>
      </c>
      <c r="I21" s="66" t="s">
        <v>228</v>
      </c>
      <c r="J21" s="66" t="s">
        <v>224</v>
      </c>
      <c r="K21" s="25" t="s">
        <v>225</v>
      </c>
    </row>
    <row r="22" spans="1:11" ht="41.25" customHeight="1" x14ac:dyDescent="0.4">
      <c r="A22" s="1">
        <v>17</v>
      </c>
      <c r="B22" s="26" t="s">
        <v>229</v>
      </c>
      <c r="C22" s="66" t="s">
        <v>230</v>
      </c>
      <c r="D22" s="66" t="s">
        <v>28</v>
      </c>
      <c r="E22" s="67">
        <v>60</v>
      </c>
      <c r="F22" s="67">
        <v>30</v>
      </c>
      <c r="G22" s="66" t="s">
        <v>98</v>
      </c>
      <c r="H22" s="66" t="s">
        <v>231</v>
      </c>
      <c r="I22" s="66" t="s">
        <v>232</v>
      </c>
      <c r="J22" s="66" t="s">
        <v>233</v>
      </c>
      <c r="K22" s="25"/>
    </row>
    <row r="23" spans="1:11" ht="41.25" customHeight="1" x14ac:dyDescent="0.4">
      <c r="A23" s="1">
        <v>18</v>
      </c>
      <c r="B23" s="26" t="s">
        <v>234</v>
      </c>
      <c r="C23" s="66" t="s">
        <v>235</v>
      </c>
      <c r="D23" s="66" t="s">
        <v>28</v>
      </c>
      <c r="E23" s="67">
        <v>60</v>
      </c>
      <c r="F23" s="67">
        <v>30</v>
      </c>
      <c r="G23" s="66" t="s">
        <v>49</v>
      </c>
      <c r="H23" s="66" t="s">
        <v>236</v>
      </c>
      <c r="I23" s="66" t="s">
        <v>237</v>
      </c>
      <c r="J23" s="66" t="s">
        <v>238</v>
      </c>
      <c r="K23" s="25" t="s">
        <v>239</v>
      </c>
    </row>
    <row r="24" spans="1:11" ht="41.25" customHeight="1" x14ac:dyDescent="0.4">
      <c r="A24" s="1">
        <v>19</v>
      </c>
      <c r="B24" s="26" t="s">
        <v>240</v>
      </c>
      <c r="C24" s="66" t="s">
        <v>241</v>
      </c>
      <c r="D24" s="66" t="s">
        <v>28</v>
      </c>
      <c r="E24" s="67">
        <v>60</v>
      </c>
      <c r="F24" s="67">
        <v>30</v>
      </c>
      <c r="G24" s="66" t="s">
        <v>30</v>
      </c>
      <c r="H24" s="66" t="s">
        <v>242</v>
      </c>
      <c r="I24" s="66" t="s">
        <v>243</v>
      </c>
      <c r="J24" s="66" t="s">
        <v>244</v>
      </c>
      <c r="K24" s="25" t="s">
        <v>245</v>
      </c>
    </row>
    <row r="25" spans="1:11" ht="41.25" customHeight="1" x14ac:dyDescent="0.4">
      <c r="A25" s="1">
        <v>20</v>
      </c>
      <c r="B25" s="26" t="s">
        <v>246</v>
      </c>
      <c r="C25" s="66" t="s">
        <v>247</v>
      </c>
      <c r="D25" s="66" t="s">
        <v>81</v>
      </c>
      <c r="E25" s="67">
        <v>80</v>
      </c>
      <c r="F25" s="67">
        <v>40</v>
      </c>
      <c r="G25" s="66" t="s">
        <v>77</v>
      </c>
      <c r="H25" s="66" t="s">
        <v>248</v>
      </c>
      <c r="I25" s="66" t="s">
        <v>249</v>
      </c>
      <c r="J25" s="66" t="s">
        <v>250</v>
      </c>
      <c r="K25" s="25" t="s">
        <v>251</v>
      </c>
    </row>
    <row r="26" spans="1:11" ht="41.25" customHeight="1" x14ac:dyDescent="0.4">
      <c r="A26" s="1">
        <v>21</v>
      </c>
      <c r="B26" s="26" t="s">
        <v>72</v>
      </c>
      <c r="C26" s="66" t="s">
        <v>252</v>
      </c>
      <c r="D26" s="66" t="s">
        <v>253</v>
      </c>
      <c r="E26" s="67">
        <v>40</v>
      </c>
      <c r="F26" s="67">
        <v>20</v>
      </c>
      <c r="G26" s="66" t="s">
        <v>67</v>
      </c>
      <c r="H26" s="66" t="s">
        <v>254</v>
      </c>
      <c r="I26" s="66" t="s">
        <v>255</v>
      </c>
      <c r="J26" s="66" t="s">
        <v>255</v>
      </c>
      <c r="K26" s="25" t="s">
        <v>73</v>
      </c>
    </row>
    <row r="27" spans="1:11" ht="41.25" customHeight="1" x14ac:dyDescent="0.4">
      <c r="A27" s="1">
        <v>22</v>
      </c>
      <c r="B27" s="26" t="s">
        <v>256</v>
      </c>
      <c r="C27" s="66" t="s">
        <v>257</v>
      </c>
      <c r="D27" s="66" t="s">
        <v>258</v>
      </c>
      <c r="E27" s="67">
        <v>60</v>
      </c>
      <c r="F27" s="67">
        <v>30</v>
      </c>
      <c r="G27" s="66" t="s">
        <v>259</v>
      </c>
      <c r="H27" s="66" t="s">
        <v>260</v>
      </c>
      <c r="I27" s="66" t="s">
        <v>261</v>
      </c>
      <c r="J27" s="66" t="s">
        <v>262</v>
      </c>
      <c r="K27" s="25" t="s">
        <v>263</v>
      </c>
    </row>
    <row r="28" spans="1:11" ht="41.25" customHeight="1" x14ac:dyDescent="0.4">
      <c r="A28" s="1">
        <v>23</v>
      </c>
      <c r="B28" s="26" t="s">
        <v>264</v>
      </c>
      <c r="C28" s="66" t="s">
        <v>265</v>
      </c>
      <c r="D28" s="66" t="s">
        <v>36</v>
      </c>
      <c r="E28" s="67">
        <v>200</v>
      </c>
      <c r="F28" s="67">
        <v>100</v>
      </c>
      <c r="G28" s="66" t="s">
        <v>37</v>
      </c>
      <c r="H28" s="66" t="s">
        <v>266</v>
      </c>
      <c r="I28" s="66" t="s">
        <v>267</v>
      </c>
      <c r="J28" s="66" t="s">
        <v>268</v>
      </c>
      <c r="K28" s="25" t="s">
        <v>269</v>
      </c>
    </row>
    <row r="29" spans="1:11" ht="41.25" customHeight="1" x14ac:dyDescent="0.4">
      <c r="A29" s="1">
        <v>24</v>
      </c>
      <c r="B29" s="26" t="s">
        <v>270</v>
      </c>
      <c r="C29" s="66" t="s">
        <v>271</v>
      </c>
      <c r="D29" s="66" t="s">
        <v>28</v>
      </c>
      <c r="E29" s="67">
        <v>60</v>
      </c>
      <c r="F29" s="67">
        <v>30</v>
      </c>
      <c r="G29" s="66" t="s">
        <v>272</v>
      </c>
      <c r="H29" s="66" t="s">
        <v>273</v>
      </c>
      <c r="I29" s="66" t="s">
        <v>274</v>
      </c>
      <c r="J29" s="66" t="s">
        <v>274</v>
      </c>
      <c r="K29" s="25" t="s">
        <v>275</v>
      </c>
    </row>
    <row r="30" spans="1:11" ht="41.25" customHeight="1" x14ac:dyDescent="0.4">
      <c r="A30" s="1">
        <v>25</v>
      </c>
      <c r="B30" s="26" t="s">
        <v>276</v>
      </c>
      <c r="C30" s="66" t="s">
        <v>277</v>
      </c>
      <c r="D30" s="66" t="s">
        <v>28</v>
      </c>
      <c r="E30" s="67">
        <v>60</v>
      </c>
      <c r="F30" s="67">
        <v>30</v>
      </c>
      <c r="G30" s="66" t="s">
        <v>50</v>
      </c>
      <c r="H30" s="66" t="s">
        <v>278</v>
      </c>
      <c r="I30" s="66" t="s">
        <v>279</v>
      </c>
      <c r="J30" s="66" t="s">
        <v>280</v>
      </c>
      <c r="K30" s="25"/>
    </row>
    <row r="31" spans="1:11" ht="41.25" customHeight="1" x14ac:dyDescent="0.4">
      <c r="A31" s="1">
        <v>26</v>
      </c>
      <c r="B31" s="26" t="s">
        <v>105</v>
      </c>
      <c r="C31" s="66" t="s">
        <v>281</v>
      </c>
      <c r="D31" s="66" t="s">
        <v>253</v>
      </c>
      <c r="E31" s="67">
        <v>40</v>
      </c>
      <c r="F31" s="67">
        <v>20</v>
      </c>
      <c r="G31" s="66" t="s">
        <v>282</v>
      </c>
      <c r="H31" s="66" t="s">
        <v>283</v>
      </c>
      <c r="I31" s="66" t="s">
        <v>284</v>
      </c>
      <c r="J31" s="66" t="s">
        <v>285</v>
      </c>
      <c r="K31" s="25" t="s">
        <v>286</v>
      </c>
    </row>
    <row r="32" spans="1:11" ht="41.25" customHeight="1" x14ac:dyDescent="0.4">
      <c r="A32" s="1">
        <v>27</v>
      </c>
      <c r="B32" s="26" t="s">
        <v>287</v>
      </c>
      <c r="C32" s="66" t="s">
        <v>281</v>
      </c>
      <c r="D32" s="66" t="s">
        <v>253</v>
      </c>
      <c r="E32" s="67">
        <v>40</v>
      </c>
      <c r="F32" s="67">
        <v>20</v>
      </c>
      <c r="G32" s="66" t="s">
        <v>29</v>
      </c>
      <c r="H32" s="66" t="s">
        <v>288</v>
      </c>
      <c r="I32" s="66" t="s">
        <v>289</v>
      </c>
      <c r="J32" s="66" t="s">
        <v>290</v>
      </c>
      <c r="K32" s="25" t="s">
        <v>286</v>
      </c>
    </row>
    <row r="33" spans="1:11" ht="41.25" customHeight="1" x14ac:dyDescent="0.4">
      <c r="A33" s="1">
        <v>28</v>
      </c>
      <c r="B33" s="26" t="s">
        <v>291</v>
      </c>
      <c r="C33" s="66" t="s">
        <v>292</v>
      </c>
      <c r="D33" s="66" t="s">
        <v>26</v>
      </c>
      <c r="E33" s="67">
        <v>140</v>
      </c>
      <c r="F33" s="67">
        <v>70</v>
      </c>
      <c r="G33" s="66" t="s">
        <v>84</v>
      </c>
      <c r="H33" s="66" t="s">
        <v>293</v>
      </c>
      <c r="I33" s="66" t="s">
        <v>294</v>
      </c>
      <c r="J33" s="66" t="s">
        <v>295</v>
      </c>
      <c r="K33" s="25" t="s">
        <v>85</v>
      </c>
    </row>
    <row r="34" spans="1:11" ht="41.25" customHeight="1" x14ac:dyDescent="0.4">
      <c r="A34" s="1">
        <v>29</v>
      </c>
      <c r="B34" s="26" t="s">
        <v>296</v>
      </c>
      <c r="C34" s="66" t="s">
        <v>297</v>
      </c>
      <c r="D34" s="66" t="s">
        <v>26</v>
      </c>
      <c r="E34" s="67">
        <v>140</v>
      </c>
      <c r="F34" s="67">
        <v>70</v>
      </c>
      <c r="G34" s="66" t="s">
        <v>27</v>
      </c>
      <c r="H34" s="66" t="s">
        <v>298</v>
      </c>
      <c r="I34" s="66" t="s">
        <v>299</v>
      </c>
      <c r="J34" s="66" t="s">
        <v>300</v>
      </c>
      <c r="K34" s="25" t="s">
        <v>106</v>
      </c>
    </row>
    <row r="35" spans="1:11" ht="41.25" customHeight="1" x14ac:dyDescent="0.4">
      <c r="A35" s="1">
        <v>30</v>
      </c>
      <c r="B35" s="26" t="s">
        <v>301</v>
      </c>
      <c r="C35" s="66" t="s">
        <v>302</v>
      </c>
      <c r="D35" s="66" t="s">
        <v>258</v>
      </c>
      <c r="E35" s="67">
        <v>60</v>
      </c>
      <c r="F35" s="67">
        <v>30</v>
      </c>
      <c r="G35" s="66" t="s">
        <v>30</v>
      </c>
      <c r="H35" s="66" t="s">
        <v>303</v>
      </c>
      <c r="I35" s="66" t="s">
        <v>304</v>
      </c>
      <c r="J35" s="66" t="s">
        <v>304</v>
      </c>
      <c r="K35" s="25" t="s">
        <v>305</v>
      </c>
    </row>
    <row r="36" spans="1:11" ht="41.25" customHeight="1" x14ac:dyDescent="0.4">
      <c r="A36" s="1">
        <v>31</v>
      </c>
      <c r="B36" s="26" t="s">
        <v>306</v>
      </c>
      <c r="C36" s="66" t="s">
        <v>307</v>
      </c>
      <c r="D36" s="66" t="s">
        <v>56</v>
      </c>
      <c r="E36" s="67">
        <v>80</v>
      </c>
      <c r="F36" s="67">
        <v>40</v>
      </c>
      <c r="G36" s="66" t="s">
        <v>30</v>
      </c>
      <c r="H36" s="66" t="s">
        <v>308</v>
      </c>
      <c r="I36" s="66" t="s">
        <v>309</v>
      </c>
      <c r="J36" s="66"/>
      <c r="K36" s="25"/>
    </row>
    <row r="37" spans="1:11" ht="41.25" customHeight="1" x14ac:dyDescent="0.4">
      <c r="A37" s="1">
        <v>32</v>
      </c>
      <c r="B37" s="26" t="s">
        <v>310</v>
      </c>
      <c r="C37" s="66"/>
      <c r="D37" s="66" t="s">
        <v>28</v>
      </c>
      <c r="E37" s="67">
        <v>60</v>
      </c>
      <c r="F37" s="67">
        <v>30</v>
      </c>
      <c r="G37" s="66" t="s">
        <v>63</v>
      </c>
      <c r="H37" s="66" t="s">
        <v>311</v>
      </c>
      <c r="I37" s="66" t="s">
        <v>312</v>
      </c>
      <c r="J37" s="66" t="s">
        <v>313</v>
      </c>
      <c r="K37" s="25"/>
    </row>
    <row r="38" spans="1:11" ht="41.25" customHeight="1" x14ac:dyDescent="0.4">
      <c r="A38" s="1">
        <v>33</v>
      </c>
      <c r="B38" s="26" t="s">
        <v>314</v>
      </c>
      <c r="C38" s="66" t="s">
        <v>315</v>
      </c>
      <c r="D38" s="66" t="s">
        <v>38</v>
      </c>
      <c r="E38" s="67">
        <v>50</v>
      </c>
      <c r="F38" s="67">
        <v>25</v>
      </c>
      <c r="G38" s="66" t="s">
        <v>50</v>
      </c>
      <c r="H38" s="66" t="s">
        <v>316</v>
      </c>
      <c r="I38" s="66" t="s">
        <v>317</v>
      </c>
      <c r="J38" s="66" t="s">
        <v>318</v>
      </c>
      <c r="K38" s="25" t="s">
        <v>109</v>
      </c>
    </row>
    <row r="39" spans="1:11" ht="41.25" customHeight="1" x14ac:dyDescent="0.4">
      <c r="A39" s="1">
        <v>34</v>
      </c>
      <c r="B39" s="26" t="s">
        <v>319</v>
      </c>
      <c r="C39" s="66" t="s">
        <v>320</v>
      </c>
      <c r="D39" s="66" t="s">
        <v>44</v>
      </c>
      <c r="E39" s="67">
        <v>70</v>
      </c>
      <c r="F39" s="67">
        <v>35</v>
      </c>
      <c r="G39" s="66" t="s">
        <v>27</v>
      </c>
      <c r="H39" s="66" t="s">
        <v>321</v>
      </c>
      <c r="I39" s="66" t="s">
        <v>322</v>
      </c>
      <c r="J39" s="66" t="s">
        <v>323</v>
      </c>
      <c r="K39" s="25" t="s">
        <v>93</v>
      </c>
    </row>
    <row r="40" spans="1:11" ht="41.25" customHeight="1" x14ac:dyDescent="0.4">
      <c r="A40" s="1">
        <v>35</v>
      </c>
      <c r="B40" s="26" t="s">
        <v>324</v>
      </c>
      <c r="C40" s="66" t="s">
        <v>325</v>
      </c>
      <c r="D40" s="66" t="s">
        <v>56</v>
      </c>
      <c r="E40" s="67">
        <v>80</v>
      </c>
      <c r="F40" s="67">
        <v>40</v>
      </c>
      <c r="G40" s="66" t="s">
        <v>35</v>
      </c>
      <c r="H40" s="66" t="s">
        <v>326</v>
      </c>
      <c r="I40" s="66" t="s">
        <v>327</v>
      </c>
      <c r="J40" s="66" t="s">
        <v>328</v>
      </c>
      <c r="K40" s="25" t="s">
        <v>329</v>
      </c>
    </row>
    <row r="41" spans="1:11" ht="41.25" customHeight="1" x14ac:dyDescent="0.4">
      <c r="A41" s="1">
        <v>36</v>
      </c>
      <c r="B41" s="26" t="s">
        <v>330</v>
      </c>
      <c r="C41" s="66" t="s">
        <v>331</v>
      </c>
      <c r="D41" s="66" t="s">
        <v>28</v>
      </c>
      <c r="E41" s="67">
        <v>60</v>
      </c>
      <c r="F41" s="67">
        <v>30</v>
      </c>
      <c r="G41" s="66" t="s">
        <v>29</v>
      </c>
      <c r="H41" s="66" t="s">
        <v>332</v>
      </c>
      <c r="I41" s="27" t="s">
        <v>333</v>
      </c>
      <c r="J41" s="66" t="s">
        <v>334</v>
      </c>
      <c r="K41" s="25"/>
    </row>
    <row r="42" spans="1:11" ht="41.25" customHeight="1" x14ac:dyDescent="0.4">
      <c r="A42" s="1">
        <v>37</v>
      </c>
      <c r="B42" s="26" t="s">
        <v>335</v>
      </c>
      <c r="C42" s="66" t="s">
        <v>336</v>
      </c>
      <c r="D42" s="66" t="s">
        <v>56</v>
      </c>
      <c r="E42" s="67">
        <v>80</v>
      </c>
      <c r="F42" s="67">
        <v>40</v>
      </c>
      <c r="G42" s="66" t="s">
        <v>30</v>
      </c>
      <c r="H42" s="66" t="s">
        <v>337</v>
      </c>
      <c r="I42" s="66" t="s">
        <v>338</v>
      </c>
      <c r="J42" s="66" t="s">
        <v>339</v>
      </c>
      <c r="K42" s="25"/>
    </row>
    <row r="43" spans="1:11" ht="41.25" customHeight="1" x14ac:dyDescent="0.4">
      <c r="A43" s="1">
        <v>38</v>
      </c>
      <c r="B43" s="26" t="s">
        <v>340</v>
      </c>
      <c r="C43" s="66" t="s">
        <v>341</v>
      </c>
      <c r="D43" s="66" t="s">
        <v>258</v>
      </c>
      <c r="E43" s="67">
        <v>60</v>
      </c>
      <c r="F43" s="67">
        <v>30</v>
      </c>
      <c r="G43" s="66" t="s">
        <v>92</v>
      </c>
      <c r="H43" s="66" t="s">
        <v>342</v>
      </c>
      <c r="I43" s="66" t="s">
        <v>343</v>
      </c>
      <c r="J43" s="66" t="s">
        <v>344</v>
      </c>
      <c r="K43" s="25"/>
    </row>
    <row r="44" spans="1:11" ht="41.25" customHeight="1" x14ac:dyDescent="0.4">
      <c r="A44" s="1">
        <v>39</v>
      </c>
      <c r="B44" s="26" t="s">
        <v>345</v>
      </c>
      <c r="C44" s="66" t="s">
        <v>346</v>
      </c>
      <c r="D44" s="66" t="s">
        <v>44</v>
      </c>
      <c r="E44" s="67">
        <v>70</v>
      </c>
      <c r="F44" s="67">
        <v>35</v>
      </c>
      <c r="G44" s="66" t="s">
        <v>45</v>
      </c>
      <c r="H44" s="66" t="s">
        <v>347</v>
      </c>
      <c r="I44" s="66" t="s">
        <v>348</v>
      </c>
      <c r="J44" s="66" t="s">
        <v>349</v>
      </c>
      <c r="K44" s="25" t="s">
        <v>46</v>
      </c>
    </row>
    <row r="45" spans="1:11" ht="41.25" customHeight="1" x14ac:dyDescent="0.4">
      <c r="A45" s="1">
        <v>40</v>
      </c>
      <c r="B45" s="26" t="s">
        <v>350</v>
      </c>
      <c r="C45" s="66" t="s">
        <v>351</v>
      </c>
      <c r="D45" s="66" t="s">
        <v>26</v>
      </c>
      <c r="E45" s="67">
        <v>140</v>
      </c>
      <c r="F45" s="67">
        <v>70</v>
      </c>
      <c r="G45" s="66" t="s">
        <v>27</v>
      </c>
      <c r="H45" s="66" t="s">
        <v>352</v>
      </c>
      <c r="I45" s="66" t="s">
        <v>353</v>
      </c>
      <c r="J45" s="66" t="s">
        <v>354</v>
      </c>
      <c r="K45" s="25" t="s">
        <v>355</v>
      </c>
    </row>
    <row r="46" spans="1:11" ht="41.25" customHeight="1" x14ac:dyDescent="0.4">
      <c r="A46" s="1">
        <v>41</v>
      </c>
      <c r="B46" s="26" t="s">
        <v>356</v>
      </c>
      <c r="C46" s="66" t="s">
        <v>357</v>
      </c>
      <c r="D46" s="66" t="s">
        <v>38</v>
      </c>
      <c r="E46" s="67">
        <v>50</v>
      </c>
      <c r="F46" s="67">
        <v>25</v>
      </c>
      <c r="G46" s="66" t="s">
        <v>88</v>
      </c>
      <c r="H46" s="66" t="s">
        <v>358</v>
      </c>
      <c r="I46" s="66" t="s">
        <v>359</v>
      </c>
      <c r="J46" s="66"/>
      <c r="K46" s="25" t="s">
        <v>39</v>
      </c>
    </row>
    <row r="47" spans="1:11" ht="41.25" customHeight="1" x14ac:dyDescent="0.4">
      <c r="A47" s="1">
        <v>42</v>
      </c>
      <c r="B47" s="26" t="s">
        <v>360</v>
      </c>
      <c r="C47" s="66" t="s">
        <v>361</v>
      </c>
      <c r="D47" s="66" t="s">
        <v>28</v>
      </c>
      <c r="E47" s="67">
        <v>60</v>
      </c>
      <c r="F47" s="67">
        <v>30</v>
      </c>
      <c r="G47" s="66" t="s">
        <v>63</v>
      </c>
      <c r="H47" s="66" t="s">
        <v>362</v>
      </c>
      <c r="I47" s="66" t="s">
        <v>363</v>
      </c>
      <c r="J47" s="66"/>
      <c r="K47" s="25" t="s">
        <v>364</v>
      </c>
    </row>
    <row r="48" spans="1:11" ht="41.25" customHeight="1" x14ac:dyDescent="0.4">
      <c r="A48" s="1">
        <v>43</v>
      </c>
      <c r="B48" s="26" t="s">
        <v>365</v>
      </c>
      <c r="C48" s="27" t="s">
        <v>366</v>
      </c>
      <c r="D48" s="66" t="s">
        <v>26</v>
      </c>
      <c r="E48" s="67">
        <v>140</v>
      </c>
      <c r="F48" s="67">
        <v>70</v>
      </c>
      <c r="G48" s="66" t="s">
        <v>27</v>
      </c>
      <c r="H48" s="66" t="s">
        <v>367</v>
      </c>
      <c r="I48" s="66" t="s">
        <v>368</v>
      </c>
      <c r="J48" s="66" t="s">
        <v>369</v>
      </c>
      <c r="K48" s="25" t="s">
        <v>370</v>
      </c>
    </row>
    <row r="49" spans="1:11" ht="41.25" customHeight="1" x14ac:dyDescent="0.4">
      <c r="A49" s="1">
        <v>44</v>
      </c>
      <c r="B49" s="26" t="s">
        <v>371</v>
      </c>
      <c r="C49" s="66" t="s">
        <v>372</v>
      </c>
      <c r="D49" s="66" t="s">
        <v>36</v>
      </c>
      <c r="E49" s="67">
        <v>200</v>
      </c>
      <c r="F49" s="67">
        <v>100</v>
      </c>
      <c r="G49" s="66" t="s">
        <v>88</v>
      </c>
      <c r="H49" s="66" t="s">
        <v>373</v>
      </c>
      <c r="I49" s="66" t="s">
        <v>374</v>
      </c>
      <c r="J49" s="66" t="s">
        <v>375</v>
      </c>
      <c r="K49" s="25" t="s">
        <v>100</v>
      </c>
    </row>
    <row r="50" spans="1:11" ht="41.25" customHeight="1" x14ac:dyDescent="0.4">
      <c r="A50" s="1">
        <v>45</v>
      </c>
      <c r="B50" s="26" t="s">
        <v>376</v>
      </c>
      <c r="C50" s="66" t="s">
        <v>377</v>
      </c>
      <c r="D50" s="66" t="s">
        <v>28</v>
      </c>
      <c r="E50" s="67">
        <v>60</v>
      </c>
      <c r="F50" s="67">
        <v>30</v>
      </c>
      <c r="G50" s="66" t="s">
        <v>94</v>
      </c>
      <c r="H50" s="66" t="s">
        <v>378</v>
      </c>
      <c r="I50" s="66" t="s">
        <v>379</v>
      </c>
      <c r="J50" s="66"/>
      <c r="K50" s="25"/>
    </row>
    <row r="51" spans="1:11" ht="41.25" customHeight="1" x14ac:dyDescent="0.4">
      <c r="A51" s="1">
        <v>46</v>
      </c>
      <c r="B51" s="26" t="s">
        <v>380</v>
      </c>
      <c r="C51" s="66" t="s">
        <v>381</v>
      </c>
      <c r="D51" s="66" t="s">
        <v>26</v>
      </c>
      <c r="E51" s="67">
        <v>140</v>
      </c>
      <c r="F51" s="67">
        <v>70</v>
      </c>
      <c r="G51" s="66" t="s">
        <v>37</v>
      </c>
      <c r="H51" s="66" t="s">
        <v>382</v>
      </c>
      <c r="I51" s="66" t="s">
        <v>383</v>
      </c>
      <c r="J51" s="66" t="s">
        <v>384</v>
      </c>
      <c r="K51" s="25" t="s">
        <v>385</v>
      </c>
    </row>
    <row r="52" spans="1:11" ht="41.25" customHeight="1" x14ac:dyDescent="0.4">
      <c r="A52" s="1">
        <v>47</v>
      </c>
      <c r="B52" s="26" t="s">
        <v>40</v>
      </c>
      <c r="C52" s="66" t="s">
        <v>386</v>
      </c>
      <c r="D52" s="66" t="s">
        <v>253</v>
      </c>
      <c r="E52" s="67">
        <v>40</v>
      </c>
      <c r="F52" s="67">
        <v>20</v>
      </c>
      <c r="G52" s="66" t="s">
        <v>41</v>
      </c>
      <c r="H52" s="66" t="s">
        <v>387</v>
      </c>
      <c r="I52" s="66" t="s">
        <v>388</v>
      </c>
      <c r="J52" s="66" t="s">
        <v>388</v>
      </c>
      <c r="K52" s="25" t="s">
        <v>42</v>
      </c>
    </row>
    <row r="53" spans="1:11" ht="41.25" customHeight="1" x14ac:dyDescent="0.4">
      <c r="A53" s="1">
        <v>48</v>
      </c>
      <c r="B53" s="26" t="s">
        <v>389</v>
      </c>
      <c r="C53" s="66" t="s">
        <v>390</v>
      </c>
      <c r="D53" s="66" t="s">
        <v>26</v>
      </c>
      <c r="E53" s="67">
        <v>140</v>
      </c>
      <c r="F53" s="67">
        <v>70</v>
      </c>
      <c r="G53" s="66" t="s">
        <v>112</v>
      </c>
      <c r="H53" s="66" t="s">
        <v>391</v>
      </c>
      <c r="I53" s="66" t="s">
        <v>392</v>
      </c>
      <c r="J53" s="66" t="s">
        <v>393</v>
      </c>
      <c r="K53" s="25" t="s">
        <v>394</v>
      </c>
    </row>
    <row r="54" spans="1:11" ht="41.25" customHeight="1" x14ac:dyDescent="0.4">
      <c r="A54" s="1">
        <v>49</v>
      </c>
      <c r="B54" s="26" t="s">
        <v>395</v>
      </c>
      <c r="C54" s="66" t="s">
        <v>396</v>
      </c>
      <c r="D54" s="66" t="s">
        <v>28</v>
      </c>
      <c r="E54" s="67">
        <v>60</v>
      </c>
      <c r="F54" s="67">
        <v>30</v>
      </c>
      <c r="G54" s="66" t="s">
        <v>30</v>
      </c>
      <c r="H54" s="66" t="s">
        <v>397</v>
      </c>
      <c r="I54" s="66" t="s">
        <v>398</v>
      </c>
      <c r="J54" s="66"/>
      <c r="K54" s="25"/>
    </row>
    <row r="55" spans="1:11" ht="41.25" customHeight="1" x14ac:dyDescent="0.4">
      <c r="A55" s="1">
        <v>50</v>
      </c>
      <c r="B55" s="26" t="s">
        <v>399</v>
      </c>
      <c r="C55" s="27" t="s">
        <v>400</v>
      </c>
      <c r="D55" s="66" t="s">
        <v>28</v>
      </c>
      <c r="E55" s="67">
        <v>60</v>
      </c>
      <c r="F55" s="67">
        <v>30</v>
      </c>
      <c r="G55" s="66" t="s">
        <v>30</v>
      </c>
      <c r="H55" s="66" t="s">
        <v>401</v>
      </c>
      <c r="I55" s="66" t="s">
        <v>402</v>
      </c>
      <c r="J55" s="66" t="s">
        <v>402</v>
      </c>
      <c r="K55" s="25" t="s">
        <v>403</v>
      </c>
    </row>
    <row r="56" spans="1:11" ht="41.25" customHeight="1" x14ac:dyDescent="0.4">
      <c r="A56" s="1">
        <v>51</v>
      </c>
      <c r="B56" s="26" t="s">
        <v>404</v>
      </c>
      <c r="C56" s="66" t="s">
        <v>405</v>
      </c>
      <c r="D56" s="66" t="s">
        <v>28</v>
      </c>
      <c r="E56" s="67">
        <v>60</v>
      </c>
      <c r="F56" s="67">
        <v>30</v>
      </c>
      <c r="G56" s="66" t="s">
        <v>63</v>
      </c>
      <c r="H56" s="66" t="s">
        <v>406</v>
      </c>
      <c r="I56" s="66" t="s">
        <v>407</v>
      </c>
      <c r="J56" s="66" t="s">
        <v>407</v>
      </c>
      <c r="K56" s="25"/>
    </row>
    <row r="57" spans="1:11" ht="41.25" customHeight="1" x14ac:dyDescent="0.4">
      <c r="A57" s="1">
        <v>52</v>
      </c>
      <c r="B57" s="26" t="s">
        <v>408</v>
      </c>
      <c r="C57" s="66" t="s">
        <v>409</v>
      </c>
      <c r="D57" s="66" t="s">
        <v>38</v>
      </c>
      <c r="E57" s="67">
        <v>50</v>
      </c>
      <c r="F57" s="67">
        <v>25</v>
      </c>
      <c r="G57" s="66" t="s">
        <v>45</v>
      </c>
      <c r="H57" s="66" t="s">
        <v>410</v>
      </c>
      <c r="I57" s="66" t="s">
        <v>411</v>
      </c>
      <c r="J57" s="66" t="s">
        <v>412</v>
      </c>
      <c r="K57" s="25"/>
    </row>
    <row r="58" spans="1:11" ht="41.25" customHeight="1" x14ac:dyDescent="0.4">
      <c r="A58" s="1">
        <v>53</v>
      </c>
      <c r="B58" s="26" t="s">
        <v>413</v>
      </c>
      <c r="C58" s="66" t="s">
        <v>414</v>
      </c>
      <c r="D58" s="66" t="s">
        <v>28</v>
      </c>
      <c r="E58" s="67">
        <v>60</v>
      </c>
      <c r="F58" s="67">
        <v>30</v>
      </c>
      <c r="G58" s="66" t="s">
        <v>83</v>
      </c>
      <c r="H58" s="66" t="s">
        <v>415</v>
      </c>
      <c r="I58" s="66" t="s">
        <v>416</v>
      </c>
      <c r="J58" s="66" t="s">
        <v>416</v>
      </c>
      <c r="K58" s="25"/>
    </row>
    <row r="59" spans="1:11" ht="41.25" customHeight="1" x14ac:dyDescent="0.4">
      <c r="A59" s="1">
        <v>54</v>
      </c>
      <c r="B59" s="26" t="s">
        <v>417</v>
      </c>
      <c r="C59" s="66" t="s">
        <v>418</v>
      </c>
      <c r="D59" s="66" t="s">
        <v>38</v>
      </c>
      <c r="E59" s="67">
        <v>50</v>
      </c>
      <c r="F59" s="67">
        <v>25</v>
      </c>
      <c r="G59" s="66" t="s">
        <v>47</v>
      </c>
      <c r="H59" s="66" t="s">
        <v>419</v>
      </c>
      <c r="I59" s="66" t="s">
        <v>420</v>
      </c>
      <c r="J59" s="66" t="s">
        <v>421</v>
      </c>
      <c r="K59" s="25" t="s">
        <v>48</v>
      </c>
    </row>
    <row r="60" spans="1:11" ht="41.25" customHeight="1" x14ac:dyDescent="0.4">
      <c r="A60" s="1">
        <v>55</v>
      </c>
      <c r="B60" s="26" t="s">
        <v>422</v>
      </c>
      <c r="C60" s="66" t="s">
        <v>423</v>
      </c>
      <c r="D60" s="66" t="s">
        <v>38</v>
      </c>
      <c r="E60" s="67">
        <v>50</v>
      </c>
      <c r="F60" s="67">
        <v>25</v>
      </c>
      <c r="G60" s="66" t="s">
        <v>79</v>
      </c>
      <c r="H60" s="66" t="s">
        <v>424</v>
      </c>
      <c r="I60" s="66" t="s">
        <v>425</v>
      </c>
      <c r="J60" s="66" t="s">
        <v>426</v>
      </c>
      <c r="K60" s="25" t="s">
        <v>80</v>
      </c>
    </row>
    <row r="61" spans="1:11" ht="41.25" customHeight="1" x14ac:dyDescent="0.4">
      <c r="A61" s="1">
        <v>56</v>
      </c>
      <c r="B61" s="26" t="s">
        <v>427</v>
      </c>
      <c r="C61" s="66" t="s">
        <v>428</v>
      </c>
      <c r="D61" s="66" t="s">
        <v>28</v>
      </c>
      <c r="E61" s="67">
        <v>60</v>
      </c>
      <c r="F61" s="67">
        <v>30</v>
      </c>
      <c r="G61" s="66" t="s">
        <v>54</v>
      </c>
      <c r="H61" s="66" t="s">
        <v>429</v>
      </c>
      <c r="I61" s="66" t="s">
        <v>430</v>
      </c>
      <c r="J61" s="66" t="s">
        <v>431</v>
      </c>
      <c r="K61" s="25" t="s">
        <v>55</v>
      </c>
    </row>
    <row r="62" spans="1:11" ht="41.25" customHeight="1" x14ac:dyDescent="0.4">
      <c r="A62" s="1">
        <v>57</v>
      </c>
      <c r="B62" s="26" t="s">
        <v>432</v>
      </c>
      <c r="C62" s="66" t="s">
        <v>433</v>
      </c>
      <c r="D62" s="66" t="s">
        <v>28</v>
      </c>
      <c r="E62" s="67">
        <v>60</v>
      </c>
      <c r="F62" s="67">
        <v>30</v>
      </c>
      <c r="G62" s="66" t="s">
        <v>64</v>
      </c>
      <c r="H62" s="66" t="s">
        <v>434</v>
      </c>
      <c r="I62" s="66" t="s">
        <v>435</v>
      </c>
      <c r="J62" s="66"/>
      <c r="K62" s="25" t="s">
        <v>436</v>
      </c>
    </row>
    <row r="63" spans="1:11" ht="41.25" customHeight="1" x14ac:dyDescent="0.4">
      <c r="A63" s="1">
        <v>58</v>
      </c>
      <c r="B63" s="26" t="s">
        <v>437</v>
      </c>
      <c r="C63" s="66" t="s">
        <v>438</v>
      </c>
      <c r="D63" s="66" t="s">
        <v>28</v>
      </c>
      <c r="E63" s="67">
        <v>60</v>
      </c>
      <c r="F63" s="67">
        <v>30</v>
      </c>
      <c r="G63" s="66" t="s">
        <v>30</v>
      </c>
      <c r="H63" s="66" t="s">
        <v>439</v>
      </c>
      <c r="I63" s="66" t="s">
        <v>440</v>
      </c>
      <c r="J63" s="66" t="s">
        <v>441</v>
      </c>
      <c r="K63" s="25" t="s">
        <v>442</v>
      </c>
    </row>
    <row r="64" spans="1:11" ht="41.25" customHeight="1" x14ac:dyDescent="0.4">
      <c r="A64" s="1">
        <v>59</v>
      </c>
      <c r="B64" s="26" t="s">
        <v>443</v>
      </c>
      <c r="C64" s="66" t="s">
        <v>444</v>
      </c>
      <c r="D64" s="66" t="s">
        <v>28</v>
      </c>
      <c r="E64" s="67">
        <v>60</v>
      </c>
      <c r="F64" s="67">
        <v>30</v>
      </c>
      <c r="G64" s="66" t="s">
        <v>53</v>
      </c>
      <c r="H64" s="66" t="s">
        <v>445</v>
      </c>
      <c r="I64" s="66" t="s">
        <v>446</v>
      </c>
      <c r="J64" s="66" t="s">
        <v>447</v>
      </c>
      <c r="K64" s="25" t="s">
        <v>448</v>
      </c>
    </row>
    <row r="65" spans="1:11" ht="41.25" customHeight="1" x14ac:dyDescent="0.4">
      <c r="A65" s="1">
        <v>60</v>
      </c>
      <c r="B65" s="26" t="s">
        <v>66</v>
      </c>
      <c r="C65" s="66" t="s">
        <v>449</v>
      </c>
      <c r="D65" s="66" t="s">
        <v>28</v>
      </c>
      <c r="E65" s="67">
        <v>60</v>
      </c>
      <c r="F65" s="67">
        <v>30</v>
      </c>
      <c r="G65" s="66" t="s">
        <v>67</v>
      </c>
      <c r="H65" s="66" t="s">
        <v>450</v>
      </c>
      <c r="I65" s="66" t="s">
        <v>451</v>
      </c>
      <c r="J65" s="66" t="s">
        <v>452</v>
      </c>
      <c r="K65" s="25" t="s">
        <v>453</v>
      </c>
    </row>
    <row r="66" spans="1:11" ht="41.25" customHeight="1" x14ac:dyDescent="0.4">
      <c r="A66" s="1">
        <v>61</v>
      </c>
      <c r="B66" s="26" t="s">
        <v>454</v>
      </c>
      <c r="C66" s="66" t="s">
        <v>455</v>
      </c>
      <c r="D66" s="66" t="s">
        <v>253</v>
      </c>
      <c r="E66" s="67">
        <v>40</v>
      </c>
      <c r="F66" s="67">
        <v>20</v>
      </c>
      <c r="G66" s="66" t="s">
        <v>33</v>
      </c>
      <c r="H66" s="66" t="s">
        <v>456</v>
      </c>
      <c r="I66" s="66" t="s">
        <v>457</v>
      </c>
      <c r="J66" s="66" t="s">
        <v>458</v>
      </c>
      <c r="K66" s="25" t="s">
        <v>78</v>
      </c>
    </row>
    <row r="67" spans="1:11" ht="41.25" customHeight="1" x14ac:dyDescent="0.4">
      <c r="A67" s="1">
        <v>62</v>
      </c>
      <c r="B67" s="26" t="s">
        <v>459</v>
      </c>
      <c r="C67" s="66" t="s">
        <v>460</v>
      </c>
      <c r="D67" s="66" t="s">
        <v>253</v>
      </c>
      <c r="E67" s="67">
        <v>40</v>
      </c>
      <c r="F67" s="67">
        <v>20</v>
      </c>
      <c r="G67" s="66" t="s">
        <v>61</v>
      </c>
      <c r="H67" s="66" t="s">
        <v>461</v>
      </c>
      <c r="I67" s="66" t="s">
        <v>462</v>
      </c>
      <c r="J67" s="66" t="s">
        <v>462</v>
      </c>
      <c r="K67" s="25" t="s">
        <v>62</v>
      </c>
    </row>
    <row r="68" spans="1:11" ht="41.25" customHeight="1" x14ac:dyDescent="0.4">
      <c r="A68" s="1">
        <v>63</v>
      </c>
      <c r="B68" s="26" t="s">
        <v>463</v>
      </c>
      <c r="C68" s="66" t="s">
        <v>464</v>
      </c>
      <c r="D68" s="66" t="s">
        <v>28</v>
      </c>
      <c r="E68" s="67">
        <v>60</v>
      </c>
      <c r="F68" s="67">
        <v>30</v>
      </c>
      <c r="G68" s="66" t="s">
        <v>30</v>
      </c>
      <c r="H68" s="66" t="s">
        <v>465</v>
      </c>
      <c r="I68" s="66" t="s">
        <v>466</v>
      </c>
      <c r="J68" s="66"/>
      <c r="K68" s="25" t="s">
        <v>467</v>
      </c>
    </row>
    <row r="69" spans="1:11" ht="41.25" customHeight="1" x14ac:dyDescent="0.4">
      <c r="A69" s="1">
        <v>64</v>
      </c>
      <c r="B69" s="26" t="s">
        <v>468</v>
      </c>
      <c r="C69" s="66" t="s">
        <v>469</v>
      </c>
      <c r="D69" s="66" t="s">
        <v>28</v>
      </c>
      <c r="E69" s="67">
        <v>60</v>
      </c>
      <c r="F69" s="67">
        <v>30</v>
      </c>
      <c r="G69" s="66" t="s">
        <v>29</v>
      </c>
      <c r="H69" s="66" t="s">
        <v>470</v>
      </c>
      <c r="I69" s="66" t="s">
        <v>471</v>
      </c>
      <c r="J69" s="66"/>
      <c r="K69" s="25" t="s">
        <v>472</v>
      </c>
    </row>
    <row r="70" spans="1:11" ht="41.25" customHeight="1" x14ac:dyDescent="0.4">
      <c r="A70" s="1">
        <v>65</v>
      </c>
      <c r="B70" s="26" t="s">
        <v>473</v>
      </c>
      <c r="C70" s="66" t="s">
        <v>474</v>
      </c>
      <c r="D70" s="66" t="s">
        <v>28</v>
      </c>
      <c r="E70" s="67">
        <v>60</v>
      </c>
      <c r="F70" s="67">
        <v>30</v>
      </c>
      <c r="G70" s="66" t="s">
        <v>30</v>
      </c>
      <c r="H70" s="66" t="s">
        <v>475</v>
      </c>
      <c r="I70" s="66" t="s">
        <v>476</v>
      </c>
      <c r="J70" s="66"/>
      <c r="K70" s="25" t="s">
        <v>477</v>
      </c>
    </row>
    <row r="71" spans="1:11" ht="41.25" customHeight="1" x14ac:dyDescent="0.4">
      <c r="A71" s="1">
        <v>66</v>
      </c>
      <c r="B71" s="26" t="s">
        <v>478</v>
      </c>
      <c r="C71" s="66" t="s">
        <v>479</v>
      </c>
      <c r="D71" s="66" t="s">
        <v>44</v>
      </c>
      <c r="E71" s="67">
        <v>70</v>
      </c>
      <c r="F71" s="67">
        <v>35</v>
      </c>
      <c r="G71" s="66" t="s">
        <v>103</v>
      </c>
      <c r="H71" s="66" t="s">
        <v>480</v>
      </c>
      <c r="I71" s="66" t="s">
        <v>481</v>
      </c>
      <c r="J71" s="66" t="s">
        <v>482</v>
      </c>
      <c r="K71" s="25" t="s">
        <v>104</v>
      </c>
    </row>
    <row r="72" spans="1:11" ht="41.25" customHeight="1" x14ac:dyDescent="0.4">
      <c r="A72" s="1">
        <v>67</v>
      </c>
      <c r="B72" s="26" t="s">
        <v>483</v>
      </c>
      <c r="C72" s="66" t="s">
        <v>484</v>
      </c>
      <c r="D72" s="66" t="s">
        <v>56</v>
      </c>
      <c r="E72" s="67">
        <v>80</v>
      </c>
      <c r="F72" s="67">
        <v>40</v>
      </c>
      <c r="G72" s="66" t="s">
        <v>30</v>
      </c>
      <c r="H72" s="66" t="s">
        <v>485</v>
      </c>
      <c r="I72" s="66" t="s">
        <v>486</v>
      </c>
      <c r="J72" s="66"/>
      <c r="K72" s="25" t="s">
        <v>487</v>
      </c>
    </row>
    <row r="73" spans="1:11" ht="41.25" customHeight="1" x14ac:dyDescent="0.4">
      <c r="A73" s="1">
        <v>68</v>
      </c>
      <c r="B73" s="26" t="s">
        <v>488</v>
      </c>
      <c r="C73" s="66" t="s">
        <v>489</v>
      </c>
      <c r="D73" s="66" t="s">
        <v>28</v>
      </c>
      <c r="E73" s="67">
        <v>60</v>
      </c>
      <c r="F73" s="67">
        <v>30</v>
      </c>
      <c r="G73" s="66" t="s">
        <v>30</v>
      </c>
      <c r="H73" s="66" t="s">
        <v>490</v>
      </c>
      <c r="I73" s="66" t="s">
        <v>491</v>
      </c>
      <c r="J73" s="66" t="s">
        <v>491</v>
      </c>
      <c r="K73" s="25" t="s">
        <v>65</v>
      </c>
    </row>
    <row r="74" spans="1:11" ht="41.25" customHeight="1" x14ac:dyDescent="0.4">
      <c r="A74" s="1">
        <v>69</v>
      </c>
      <c r="B74" s="26" t="s">
        <v>492</v>
      </c>
      <c r="C74" s="66" t="s">
        <v>493</v>
      </c>
      <c r="D74" s="66" t="s">
        <v>28</v>
      </c>
      <c r="E74" s="67">
        <v>60</v>
      </c>
      <c r="F74" s="67">
        <v>30</v>
      </c>
      <c r="G74" s="66" t="s">
        <v>58</v>
      </c>
      <c r="H74" s="66" t="s">
        <v>494</v>
      </c>
      <c r="I74" s="66" t="s">
        <v>495</v>
      </c>
      <c r="J74" s="66" t="s">
        <v>496</v>
      </c>
      <c r="K74" s="25" t="s">
        <v>95</v>
      </c>
    </row>
    <row r="75" spans="1:11" ht="41.25" customHeight="1" x14ac:dyDescent="0.4">
      <c r="A75" s="1">
        <v>70</v>
      </c>
      <c r="B75" s="26" t="s">
        <v>497</v>
      </c>
      <c r="C75" s="66" t="s">
        <v>498</v>
      </c>
      <c r="D75" s="66" t="s">
        <v>28</v>
      </c>
      <c r="E75" s="67">
        <v>60</v>
      </c>
      <c r="F75" s="67">
        <v>30</v>
      </c>
      <c r="G75" s="66" t="s">
        <v>31</v>
      </c>
      <c r="H75" s="66" t="s">
        <v>499</v>
      </c>
      <c r="I75" s="66" t="s">
        <v>500</v>
      </c>
      <c r="J75" s="66" t="s">
        <v>501</v>
      </c>
      <c r="K75" s="25" t="s">
        <v>32</v>
      </c>
    </row>
    <row r="76" spans="1:11" ht="41.25" customHeight="1" x14ac:dyDescent="0.4">
      <c r="A76" s="1">
        <v>71</v>
      </c>
      <c r="B76" s="26" t="s">
        <v>502</v>
      </c>
      <c r="C76" s="66" t="s">
        <v>503</v>
      </c>
      <c r="D76" s="66" t="s">
        <v>28</v>
      </c>
      <c r="E76" s="67">
        <v>60</v>
      </c>
      <c r="F76" s="67">
        <v>30</v>
      </c>
      <c r="G76" s="66" t="s">
        <v>30</v>
      </c>
      <c r="H76" s="66" t="s">
        <v>504</v>
      </c>
      <c r="I76" s="66" t="s">
        <v>505</v>
      </c>
      <c r="J76" s="66" t="s">
        <v>506</v>
      </c>
      <c r="K76" s="25" t="s">
        <v>507</v>
      </c>
    </row>
    <row r="77" spans="1:11" ht="41.25" customHeight="1" x14ac:dyDescent="0.4">
      <c r="A77" s="1">
        <v>72</v>
      </c>
      <c r="B77" s="26" t="s">
        <v>508</v>
      </c>
      <c r="C77" s="66" t="s">
        <v>503</v>
      </c>
      <c r="D77" s="66" t="s">
        <v>28</v>
      </c>
      <c r="E77" s="67">
        <v>60</v>
      </c>
      <c r="F77" s="67">
        <v>30</v>
      </c>
      <c r="G77" s="66" t="s">
        <v>82</v>
      </c>
      <c r="H77" s="66" t="s">
        <v>509</v>
      </c>
      <c r="I77" s="66" t="s">
        <v>510</v>
      </c>
      <c r="J77" s="66" t="s">
        <v>506</v>
      </c>
      <c r="K77" s="25" t="s">
        <v>97</v>
      </c>
    </row>
    <row r="78" spans="1:11" ht="41.25" customHeight="1" x14ac:dyDescent="0.4">
      <c r="A78" s="1">
        <v>73</v>
      </c>
      <c r="B78" s="26" t="s">
        <v>511</v>
      </c>
      <c r="C78" s="66" t="s">
        <v>512</v>
      </c>
      <c r="D78" s="66" t="s">
        <v>26</v>
      </c>
      <c r="E78" s="67">
        <v>140</v>
      </c>
      <c r="F78" s="67">
        <v>70</v>
      </c>
      <c r="G78" s="66" t="s">
        <v>90</v>
      </c>
      <c r="H78" s="66" t="s">
        <v>513</v>
      </c>
      <c r="I78" s="66" t="s">
        <v>514</v>
      </c>
      <c r="J78" s="66" t="s">
        <v>515</v>
      </c>
      <c r="K78" s="25" t="s">
        <v>516</v>
      </c>
    </row>
    <row r="79" spans="1:11" ht="41.25" customHeight="1" x14ac:dyDescent="0.4">
      <c r="A79" s="1">
        <v>74</v>
      </c>
      <c r="B79" s="26" t="s">
        <v>517</v>
      </c>
      <c r="C79" s="66" t="s">
        <v>518</v>
      </c>
      <c r="D79" s="66" t="s">
        <v>28</v>
      </c>
      <c r="E79" s="67">
        <v>60</v>
      </c>
      <c r="F79" s="67">
        <v>30</v>
      </c>
      <c r="G79" s="66" t="s">
        <v>33</v>
      </c>
      <c r="H79" s="66" t="s">
        <v>519</v>
      </c>
      <c r="I79" s="66" t="s">
        <v>520</v>
      </c>
      <c r="J79" s="66" t="s">
        <v>520</v>
      </c>
      <c r="K79" s="25" t="s">
        <v>34</v>
      </c>
    </row>
    <row r="80" spans="1:11" ht="41.25" customHeight="1" x14ac:dyDescent="0.4">
      <c r="A80" s="1">
        <v>75</v>
      </c>
      <c r="B80" s="26" t="s">
        <v>521</v>
      </c>
      <c r="C80" s="66" t="s">
        <v>522</v>
      </c>
      <c r="D80" s="66" t="s">
        <v>28</v>
      </c>
      <c r="E80" s="67">
        <v>60</v>
      </c>
      <c r="F80" s="67">
        <v>30</v>
      </c>
      <c r="G80" s="66" t="s">
        <v>29</v>
      </c>
      <c r="H80" s="66" t="s">
        <v>470</v>
      </c>
      <c r="I80" s="66" t="s">
        <v>523</v>
      </c>
      <c r="J80" s="66"/>
      <c r="K80" s="25" t="s">
        <v>524</v>
      </c>
    </row>
    <row r="81" spans="1:11" ht="41.25" customHeight="1" x14ac:dyDescent="0.4">
      <c r="A81" s="1">
        <v>76</v>
      </c>
      <c r="B81" s="26" t="s">
        <v>525</v>
      </c>
      <c r="C81" s="66" t="s">
        <v>526</v>
      </c>
      <c r="D81" s="66" t="s">
        <v>28</v>
      </c>
      <c r="E81" s="67">
        <v>60</v>
      </c>
      <c r="F81" s="67">
        <v>30</v>
      </c>
      <c r="G81" s="66" t="s">
        <v>30</v>
      </c>
      <c r="H81" s="66" t="s">
        <v>527</v>
      </c>
      <c r="I81" s="66" t="s">
        <v>528</v>
      </c>
      <c r="J81" s="66"/>
      <c r="K81" s="25" t="s">
        <v>99</v>
      </c>
    </row>
    <row r="82" spans="1:11" ht="41.25" customHeight="1" x14ac:dyDescent="0.4">
      <c r="A82" s="1">
        <v>77</v>
      </c>
      <c r="B82" s="26" t="s">
        <v>529</v>
      </c>
      <c r="C82" s="66" t="s">
        <v>530</v>
      </c>
      <c r="D82" s="66" t="s">
        <v>81</v>
      </c>
      <c r="E82" s="67">
        <v>80</v>
      </c>
      <c r="F82" s="67">
        <v>40</v>
      </c>
      <c r="G82" s="66" t="s">
        <v>82</v>
      </c>
      <c r="H82" s="66" t="s">
        <v>531</v>
      </c>
      <c r="I82" s="66" t="s">
        <v>532</v>
      </c>
      <c r="J82" s="66" t="s">
        <v>533</v>
      </c>
      <c r="K82" s="25" t="s">
        <v>534</v>
      </c>
    </row>
    <row r="83" spans="1:11" ht="41.25" customHeight="1" x14ac:dyDescent="0.4">
      <c r="A83" s="1">
        <v>78</v>
      </c>
      <c r="B83" s="26" t="s">
        <v>535</v>
      </c>
      <c r="C83" s="66" t="s">
        <v>536</v>
      </c>
      <c r="D83" s="66" t="s">
        <v>253</v>
      </c>
      <c r="E83" s="67">
        <v>40</v>
      </c>
      <c r="F83" s="67">
        <v>20</v>
      </c>
      <c r="G83" s="66" t="s">
        <v>102</v>
      </c>
      <c r="H83" s="66" t="s">
        <v>537</v>
      </c>
      <c r="I83" s="66" t="s">
        <v>538</v>
      </c>
      <c r="J83" s="66" t="s">
        <v>533</v>
      </c>
      <c r="K83" s="25" t="s">
        <v>534</v>
      </c>
    </row>
    <row r="84" spans="1:11" ht="41.25" customHeight="1" x14ac:dyDescent="0.4">
      <c r="A84" s="1">
        <v>79</v>
      </c>
      <c r="B84" s="26" t="s">
        <v>539</v>
      </c>
      <c r="C84" s="66" t="s">
        <v>540</v>
      </c>
      <c r="D84" s="66" t="s">
        <v>38</v>
      </c>
      <c r="E84" s="67">
        <v>50</v>
      </c>
      <c r="F84" s="67">
        <v>25</v>
      </c>
      <c r="G84" s="66" t="s">
        <v>50</v>
      </c>
      <c r="H84" s="66" t="s">
        <v>541</v>
      </c>
      <c r="I84" s="66" t="s">
        <v>542</v>
      </c>
      <c r="J84" s="66" t="s">
        <v>543</v>
      </c>
      <c r="K84" s="25" t="s">
        <v>544</v>
      </c>
    </row>
    <row r="85" spans="1:11" ht="41.25" customHeight="1" x14ac:dyDescent="0.4">
      <c r="A85" s="1">
        <v>80</v>
      </c>
      <c r="B85" s="26" t="s">
        <v>545</v>
      </c>
      <c r="C85" s="66" t="s">
        <v>546</v>
      </c>
      <c r="D85" s="66" t="s">
        <v>28</v>
      </c>
      <c r="E85" s="67">
        <v>60</v>
      </c>
      <c r="F85" s="67">
        <v>30</v>
      </c>
      <c r="G85" s="66" t="s">
        <v>30</v>
      </c>
      <c r="H85" s="66" t="s">
        <v>547</v>
      </c>
      <c r="I85" s="66" t="s">
        <v>548</v>
      </c>
      <c r="J85" s="66" t="s">
        <v>549</v>
      </c>
      <c r="K85" s="25" t="s">
        <v>108</v>
      </c>
    </row>
    <row r="86" spans="1:11" ht="41.25" customHeight="1" x14ac:dyDescent="0.4">
      <c r="A86" s="1">
        <v>81</v>
      </c>
      <c r="B86" s="26" t="s">
        <v>550</v>
      </c>
      <c r="C86" s="66" t="s">
        <v>551</v>
      </c>
      <c r="D86" s="66" t="s">
        <v>28</v>
      </c>
      <c r="E86" s="67">
        <v>60</v>
      </c>
      <c r="F86" s="67">
        <v>30</v>
      </c>
      <c r="G86" s="66" t="s">
        <v>63</v>
      </c>
      <c r="H86" s="66" t="s">
        <v>552</v>
      </c>
      <c r="I86" s="66" t="s">
        <v>553</v>
      </c>
      <c r="J86" s="66" t="s">
        <v>553</v>
      </c>
      <c r="K86" s="25" t="s">
        <v>554</v>
      </c>
    </row>
    <row r="87" spans="1:11" ht="41.25" customHeight="1" x14ac:dyDescent="0.4">
      <c r="A87" s="1">
        <v>82</v>
      </c>
      <c r="B87" s="26" t="s">
        <v>555</v>
      </c>
      <c r="C87" s="66" t="s">
        <v>556</v>
      </c>
      <c r="D87" s="66" t="s">
        <v>28</v>
      </c>
      <c r="E87" s="67">
        <v>60</v>
      </c>
      <c r="F87" s="67">
        <v>30</v>
      </c>
      <c r="G87" s="66" t="s">
        <v>94</v>
      </c>
      <c r="H87" s="66" t="s">
        <v>557</v>
      </c>
      <c r="I87" s="66" t="s">
        <v>558</v>
      </c>
      <c r="J87" s="66" t="s">
        <v>558</v>
      </c>
      <c r="K87" s="25" t="s">
        <v>559</v>
      </c>
    </row>
    <row r="88" spans="1:11" ht="41.25" customHeight="1" x14ac:dyDescent="0.4">
      <c r="A88" s="1">
        <v>83</v>
      </c>
      <c r="B88" s="26" t="s">
        <v>86</v>
      </c>
      <c r="C88" s="66" t="s">
        <v>560</v>
      </c>
      <c r="D88" s="66" t="s">
        <v>253</v>
      </c>
      <c r="E88" s="67">
        <v>40</v>
      </c>
      <c r="F88" s="67">
        <v>20</v>
      </c>
      <c r="G88" s="66" t="s">
        <v>29</v>
      </c>
      <c r="H88" s="66" t="s">
        <v>561</v>
      </c>
      <c r="I88" s="66" t="s">
        <v>562</v>
      </c>
      <c r="J88" s="66"/>
      <c r="K88" s="25" t="s">
        <v>87</v>
      </c>
    </row>
    <row r="89" spans="1:11" ht="41.25" customHeight="1" x14ac:dyDescent="0.4">
      <c r="A89" s="1">
        <v>84</v>
      </c>
      <c r="B89" s="26" t="s">
        <v>69</v>
      </c>
      <c r="C89" s="66" t="s">
        <v>563</v>
      </c>
      <c r="D89" s="66" t="s">
        <v>253</v>
      </c>
      <c r="E89" s="67">
        <v>40</v>
      </c>
      <c r="F89" s="67">
        <v>20</v>
      </c>
      <c r="G89" s="66" t="s">
        <v>70</v>
      </c>
      <c r="H89" s="66" t="s">
        <v>564</v>
      </c>
      <c r="I89" s="66" t="s">
        <v>71</v>
      </c>
      <c r="J89" s="66"/>
      <c r="K89" s="25" t="s">
        <v>565</v>
      </c>
    </row>
    <row r="90" spans="1:11" ht="41.25" customHeight="1" x14ac:dyDescent="0.4">
      <c r="A90" s="1">
        <v>85</v>
      </c>
      <c r="B90" s="26" t="s">
        <v>566</v>
      </c>
      <c r="C90" s="66" t="s">
        <v>567</v>
      </c>
      <c r="D90" s="66" t="s">
        <v>253</v>
      </c>
      <c r="E90" s="67">
        <v>40</v>
      </c>
      <c r="F90" s="67">
        <v>20</v>
      </c>
      <c r="G90" s="66" t="s">
        <v>63</v>
      </c>
      <c r="H90" s="66" t="s">
        <v>568</v>
      </c>
      <c r="I90" s="66" t="s">
        <v>569</v>
      </c>
      <c r="J90" s="66"/>
      <c r="K90" s="25" t="s">
        <v>570</v>
      </c>
    </row>
    <row r="91" spans="1:11" ht="41.25" customHeight="1" x14ac:dyDescent="0.4">
      <c r="A91" s="1">
        <v>86</v>
      </c>
      <c r="B91" s="26" t="s">
        <v>571</v>
      </c>
      <c r="C91" s="66" t="s">
        <v>572</v>
      </c>
      <c r="D91" s="66" t="s">
        <v>253</v>
      </c>
      <c r="E91" s="67">
        <v>40</v>
      </c>
      <c r="F91" s="67">
        <v>20</v>
      </c>
      <c r="G91" s="66" t="s">
        <v>30</v>
      </c>
      <c r="H91" s="66" t="s">
        <v>573</v>
      </c>
      <c r="I91" s="66" t="s">
        <v>574</v>
      </c>
      <c r="J91" s="66"/>
      <c r="K91" s="25" t="s">
        <v>43</v>
      </c>
    </row>
    <row r="92" spans="1:11" ht="41.25" customHeight="1" x14ac:dyDescent="0.4">
      <c r="A92" s="1">
        <v>87</v>
      </c>
      <c r="B92" s="26" t="s">
        <v>575</v>
      </c>
      <c r="C92" s="66" t="s">
        <v>576</v>
      </c>
      <c r="D92" s="66" t="s">
        <v>28</v>
      </c>
      <c r="E92" s="67">
        <v>60</v>
      </c>
      <c r="F92" s="67">
        <v>30</v>
      </c>
      <c r="G92" s="66" t="s">
        <v>77</v>
      </c>
      <c r="H92" s="66" t="s">
        <v>577</v>
      </c>
      <c r="I92" s="66" t="s">
        <v>578</v>
      </c>
      <c r="J92" s="66" t="s">
        <v>579</v>
      </c>
      <c r="K92" s="25" t="s">
        <v>580</v>
      </c>
    </row>
    <row r="93" spans="1:11" ht="41.25" customHeight="1" x14ac:dyDescent="0.4">
      <c r="A93" s="1">
        <v>88</v>
      </c>
      <c r="B93" s="26" t="s">
        <v>57</v>
      </c>
      <c r="C93" s="66" t="s">
        <v>581</v>
      </c>
      <c r="D93" s="66" t="s">
        <v>253</v>
      </c>
      <c r="E93" s="67">
        <v>40</v>
      </c>
      <c r="F93" s="67">
        <v>20</v>
      </c>
      <c r="G93" s="66" t="s">
        <v>58</v>
      </c>
      <c r="H93" s="66" t="s">
        <v>582</v>
      </c>
      <c r="I93" s="66" t="s">
        <v>583</v>
      </c>
      <c r="J93" s="66" t="s">
        <v>583</v>
      </c>
      <c r="K93" s="25" t="s">
        <v>59</v>
      </c>
    </row>
    <row r="94" spans="1:11" ht="41.25" customHeight="1" x14ac:dyDescent="0.4">
      <c r="A94" s="1">
        <v>89</v>
      </c>
      <c r="B94" s="26" t="s">
        <v>584</v>
      </c>
      <c r="C94" s="66" t="s">
        <v>585</v>
      </c>
      <c r="D94" s="66" t="s">
        <v>28</v>
      </c>
      <c r="E94" s="67">
        <v>60</v>
      </c>
      <c r="F94" s="67">
        <v>30</v>
      </c>
      <c r="G94" s="66" t="s">
        <v>29</v>
      </c>
      <c r="H94" s="66" t="s">
        <v>586</v>
      </c>
      <c r="I94" s="66" t="s">
        <v>587</v>
      </c>
      <c r="J94" s="66" t="s">
        <v>588</v>
      </c>
      <c r="K94" s="25" t="s">
        <v>589</v>
      </c>
    </row>
    <row r="95" spans="1:11" ht="41.25" customHeight="1" x14ac:dyDescent="0.4">
      <c r="A95" s="1">
        <v>90</v>
      </c>
      <c r="B95" s="26" t="s">
        <v>590</v>
      </c>
      <c r="C95" s="66" t="s">
        <v>366</v>
      </c>
      <c r="D95" s="66" t="s">
        <v>38</v>
      </c>
      <c r="E95" s="67">
        <v>50</v>
      </c>
      <c r="F95" s="67">
        <v>25</v>
      </c>
      <c r="G95" s="66" t="s">
        <v>47</v>
      </c>
      <c r="H95" s="66" t="s">
        <v>591</v>
      </c>
      <c r="I95" s="66" t="s">
        <v>592</v>
      </c>
      <c r="J95" s="66"/>
      <c r="K95" s="25" t="s">
        <v>370</v>
      </c>
    </row>
    <row r="96" spans="1:11" ht="41.25" customHeight="1" x14ac:dyDescent="0.4">
      <c r="A96" s="1">
        <v>91</v>
      </c>
      <c r="B96" s="26" t="s">
        <v>593</v>
      </c>
      <c r="C96" s="66" t="s">
        <v>594</v>
      </c>
      <c r="D96" s="66" t="s">
        <v>38</v>
      </c>
      <c r="E96" s="67">
        <v>50</v>
      </c>
      <c r="F96" s="67">
        <v>25</v>
      </c>
      <c r="G96" s="66" t="s">
        <v>47</v>
      </c>
      <c r="H96" s="66" t="s">
        <v>595</v>
      </c>
      <c r="I96" s="66" t="s">
        <v>596</v>
      </c>
      <c r="J96" s="66" t="s">
        <v>597</v>
      </c>
      <c r="K96" s="25" t="s">
        <v>76</v>
      </c>
    </row>
    <row r="97" spans="1:11" ht="41.25" customHeight="1" x14ac:dyDescent="0.4">
      <c r="A97" s="1">
        <v>92</v>
      </c>
      <c r="B97" s="26" t="s">
        <v>598</v>
      </c>
      <c r="C97" s="66" t="s">
        <v>599</v>
      </c>
      <c r="D97" s="66" t="s">
        <v>28</v>
      </c>
      <c r="E97" s="67">
        <v>60</v>
      </c>
      <c r="F97" s="67">
        <v>30</v>
      </c>
      <c r="G97" s="66" t="s">
        <v>600</v>
      </c>
      <c r="H97" s="66" t="s">
        <v>601</v>
      </c>
      <c r="I97" s="66" t="s">
        <v>602</v>
      </c>
      <c r="J97" s="66"/>
      <c r="K97" s="25"/>
    </row>
    <row r="98" spans="1:11" ht="41.25" customHeight="1" x14ac:dyDescent="0.4">
      <c r="A98" s="1">
        <v>93</v>
      </c>
      <c r="B98" s="26" t="s">
        <v>603</v>
      </c>
      <c r="C98" s="66" t="s">
        <v>604</v>
      </c>
      <c r="D98" s="66" t="s">
        <v>56</v>
      </c>
      <c r="E98" s="67">
        <v>80</v>
      </c>
      <c r="F98" s="67">
        <v>40</v>
      </c>
      <c r="G98" s="66" t="s">
        <v>89</v>
      </c>
      <c r="H98" s="66" t="s">
        <v>859</v>
      </c>
      <c r="I98" s="66" t="s">
        <v>605</v>
      </c>
      <c r="J98" s="66" t="s">
        <v>605</v>
      </c>
      <c r="K98" s="25"/>
    </row>
    <row r="99" spans="1:11" ht="41.25" customHeight="1" x14ac:dyDescent="0.4">
      <c r="A99" s="1">
        <v>94</v>
      </c>
      <c r="B99" s="26" t="s">
        <v>606</v>
      </c>
      <c r="C99" s="66" t="s">
        <v>607</v>
      </c>
      <c r="D99" s="66" t="s">
        <v>28</v>
      </c>
      <c r="E99" s="67">
        <v>60</v>
      </c>
      <c r="F99" s="67">
        <v>30</v>
      </c>
      <c r="G99" s="66" t="s">
        <v>29</v>
      </c>
      <c r="H99" s="66" t="s">
        <v>860</v>
      </c>
      <c r="I99" s="66" t="s">
        <v>68</v>
      </c>
      <c r="J99" s="66"/>
      <c r="K99" s="25" t="s">
        <v>608</v>
      </c>
    </row>
    <row r="100" spans="1:11" ht="41.25" customHeight="1" x14ac:dyDescent="0.4">
      <c r="A100" s="1">
        <v>95</v>
      </c>
      <c r="B100" s="26" t="s">
        <v>754</v>
      </c>
      <c r="C100" s="66" t="s">
        <v>755</v>
      </c>
      <c r="D100" s="66" t="s">
        <v>36</v>
      </c>
      <c r="E100" s="67">
        <v>60</v>
      </c>
      <c r="F100" s="67">
        <v>30</v>
      </c>
      <c r="G100" s="66" t="s">
        <v>63</v>
      </c>
      <c r="H100" s="66" t="s">
        <v>861</v>
      </c>
      <c r="I100" s="66" t="s">
        <v>756</v>
      </c>
      <c r="J100" s="66" t="s">
        <v>757</v>
      </c>
      <c r="K100" s="68" t="s">
        <v>758</v>
      </c>
    </row>
    <row r="101" spans="1:11" ht="41.25" customHeight="1" x14ac:dyDescent="0.4">
      <c r="A101" s="1">
        <v>96</v>
      </c>
      <c r="B101" s="26" t="s">
        <v>759</v>
      </c>
      <c r="C101" s="66" t="s">
        <v>760</v>
      </c>
      <c r="D101" s="66" t="s">
        <v>28</v>
      </c>
      <c r="E101" s="67">
        <v>60</v>
      </c>
      <c r="F101" s="67">
        <v>30</v>
      </c>
      <c r="G101" s="66" t="s">
        <v>761</v>
      </c>
      <c r="H101" s="66" t="s">
        <v>862</v>
      </c>
      <c r="I101" s="66" t="s">
        <v>951</v>
      </c>
      <c r="J101" s="66"/>
      <c r="K101" s="25" t="s">
        <v>762</v>
      </c>
    </row>
    <row r="102" spans="1:11" ht="41.25" customHeight="1" x14ac:dyDescent="0.4">
      <c r="A102" s="1">
        <v>97</v>
      </c>
      <c r="B102" s="26" t="s">
        <v>763</v>
      </c>
      <c r="C102" s="66" t="s">
        <v>764</v>
      </c>
      <c r="D102" s="66" t="s">
        <v>28</v>
      </c>
      <c r="E102" s="67">
        <v>60</v>
      </c>
      <c r="F102" s="67">
        <v>30</v>
      </c>
      <c r="G102" s="66" t="s">
        <v>30</v>
      </c>
      <c r="H102" s="66" t="s">
        <v>863</v>
      </c>
      <c r="I102" s="66" t="s">
        <v>952</v>
      </c>
      <c r="J102" s="66" t="s">
        <v>952</v>
      </c>
      <c r="K102" s="25" t="s">
        <v>765</v>
      </c>
    </row>
    <row r="103" spans="1:11" ht="41.25" customHeight="1" x14ac:dyDescent="0.4">
      <c r="A103" s="1">
        <v>98</v>
      </c>
      <c r="B103" s="26" t="s">
        <v>766</v>
      </c>
      <c r="C103" s="66" t="s">
        <v>767</v>
      </c>
      <c r="D103" s="66" t="s">
        <v>56</v>
      </c>
      <c r="E103" s="67">
        <v>80</v>
      </c>
      <c r="F103" s="67">
        <v>40</v>
      </c>
      <c r="G103" s="66" t="s">
        <v>768</v>
      </c>
      <c r="H103" s="66" t="s">
        <v>821</v>
      </c>
      <c r="I103" s="66" t="s">
        <v>822</v>
      </c>
      <c r="J103" s="66" t="s">
        <v>823</v>
      </c>
      <c r="K103" s="25" t="s">
        <v>769</v>
      </c>
    </row>
    <row r="104" spans="1:11" ht="41.25" customHeight="1" x14ac:dyDescent="0.4">
      <c r="A104" s="1">
        <v>99</v>
      </c>
      <c r="B104" s="26" t="s">
        <v>801</v>
      </c>
      <c r="C104" s="66" t="s">
        <v>811</v>
      </c>
      <c r="D104" s="66" t="s">
        <v>258</v>
      </c>
      <c r="E104" s="67">
        <v>60</v>
      </c>
      <c r="F104" s="67">
        <v>30</v>
      </c>
      <c r="G104" s="66" t="s">
        <v>107</v>
      </c>
      <c r="H104" s="66" t="s">
        <v>824</v>
      </c>
      <c r="I104" s="66" t="s">
        <v>825</v>
      </c>
      <c r="J104" s="66" t="s">
        <v>826</v>
      </c>
      <c r="K104" s="25" t="s">
        <v>727</v>
      </c>
    </row>
    <row r="105" spans="1:11" ht="42" customHeight="1" x14ac:dyDescent="0.4">
      <c r="A105" s="1">
        <v>100</v>
      </c>
      <c r="B105" s="26" t="s">
        <v>802</v>
      </c>
      <c r="C105" s="66" t="s">
        <v>812</v>
      </c>
      <c r="D105" s="66" t="s">
        <v>258</v>
      </c>
      <c r="E105" s="67">
        <v>60</v>
      </c>
      <c r="F105" s="67">
        <v>30</v>
      </c>
      <c r="G105" s="66" t="s">
        <v>723</v>
      </c>
      <c r="H105" s="66" t="s">
        <v>827</v>
      </c>
      <c r="I105" s="66" t="s">
        <v>828</v>
      </c>
      <c r="J105" s="66" t="s">
        <v>829</v>
      </c>
      <c r="K105" s="25" t="s">
        <v>725</v>
      </c>
    </row>
    <row r="106" spans="1:11" ht="42" customHeight="1" x14ac:dyDescent="0.4">
      <c r="A106" s="1">
        <v>101</v>
      </c>
      <c r="B106" s="26" t="s">
        <v>803</v>
      </c>
      <c r="C106" s="66" t="s">
        <v>813</v>
      </c>
      <c r="D106" s="66" t="s">
        <v>258</v>
      </c>
      <c r="E106" s="67">
        <v>60</v>
      </c>
      <c r="F106" s="67">
        <v>30</v>
      </c>
      <c r="G106" s="66" t="s">
        <v>52</v>
      </c>
      <c r="H106" s="66" t="s">
        <v>830</v>
      </c>
      <c r="I106" s="66" t="s">
        <v>831</v>
      </c>
      <c r="J106" s="66" t="s">
        <v>832</v>
      </c>
      <c r="K106" s="25"/>
    </row>
    <row r="107" spans="1:11" ht="42" customHeight="1" x14ac:dyDescent="0.4">
      <c r="A107" s="1">
        <v>102</v>
      </c>
      <c r="B107" s="26" t="s">
        <v>804</v>
      </c>
      <c r="C107" s="66" t="s">
        <v>814</v>
      </c>
      <c r="D107" s="66" t="s">
        <v>28</v>
      </c>
      <c r="E107" s="67">
        <v>60</v>
      </c>
      <c r="F107" s="67">
        <v>30</v>
      </c>
      <c r="G107" s="66" t="s">
        <v>63</v>
      </c>
      <c r="H107" s="66" t="s">
        <v>833</v>
      </c>
      <c r="I107" s="66" t="s">
        <v>834</v>
      </c>
      <c r="J107" s="66"/>
      <c r="K107" s="25" t="s">
        <v>835</v>
      </c>
    </row>
    <row r="108" spans="1:11" ht="42" customHeight="1" x14ac:dyDescent="0.4">
      <c r="A108" s="1">
        <v>103</v>
      </c>
      <c r="B108" s="26" t="s">
        <v>805</v>
      </c>
      <c r="C108" s="66" t="s">
        <v>815</v>
      </c>
      <c r="D108" s="66" t="s">
        <v>28</v>
      </c>
      <c r="E108" s="67">
        <v>60</v>
      </c>
      <c r="F108" s="67">
        <v>30</v>
      </c>
      <c r="G108" s="66" t="s">
        <v>600</v>
      </c>
      <c r="H108" s="66" t="s">
        <v>836</v>
      </c>
      <c r="I108" s="66" t="s">
        <v>837</v>
      </c>
      <c r="J108" s="66" t="s">
        <v>838</v>
      </c>
      <c r="K108" s="25" t="s">
        <v>839</v>
      </c>
    </row>
    <row r="109" spans="1:11" ht="42" customHeight="1" x14ac:dyDescent="0.4">
      <c r="A109" s="1">
        <v>104</v>
      </c>
      <c r="B109" s="26" t="s">
        <v>806</v>
      </c>
      <c r="C109" s="66" t="s">
        <v>816</v>
      </c>
      <c r="D109" s="66" t="s">
        <v>258</v>
      </c>
      <c r="E109" s="67">
        <v>60</v>
      </c>
      <c r="F109" s="67">
        <v>30</v>
      </c>
      <c r="G109" s="66" t="s">
        <v>798</v>
      </c>
      <c r="H109" s="66" t="s">
        <v>840</v>
      </c>
      <c r="I109" s="66" t="s">
        <v>841</v>
      </c>
      <c r="J109" s="66" t="s">
        <v>841</v>
      </c>
      <c r="K109" s="25"/>
    </row>
    <row r="110" spans="1:11" ht="42" customHeight="1" x14ac:dyDescent="0.4">
      <c r="A110" s="1">
        <v>105</v>
      </c>
      <c r="B110" s="26" t="s">
        <v>807</v>
      </c>
      <c r="C110" s="66" t="s">
        <v>817</v>
      </c>
      <c r="D110" s="66" t="s">
        <v>38</v>
      </c>
      <c r="E110" s="67">
        <v>50</v>
      </c>
      <c r="F110" s="67">
        <v>25</v>
      </c>
      <c r="G110" s="66" t="s">
        <v>37</v>
      </c>
      <c r="H110" s="66" t="s">
        <v>842</v>
      </c>
      <c r="I110" s="66" t="s">
        <v>843</v>
      </c>
      <c r="J110" s="66" t="s">
        <v>844</v>
      </c>
      <c r="K110" s="25" t="s">
        <v>845</v>
      </c>
    </row>
    <row r="111" spans="1:11" ht="42" customHeight="1" x14ac:dyDescent="0.4">
      <c r="A111" s="1">
        <v>106</v>
      </c>
      <c r="B111" s="26" t="s">
        <v>808</v>
      </c>
      <c r="C111" s="66" t="s">
        <v>818</v>
      </c>
      <c r="D111" s="66" t="s">
        <v>38</v>
      </c>
      <c r="E111" s="67">
        <v>50</v>
      </c>
      <c r="F111" s="67">
        <v>25</v>
      </c>
      <c r="G111" s="66" t="s">
        <v>37</v>
      </c>
      <c r="H111" s="66" t="s">
        <v>846</v>
      </c>
      <c r="I111" s="66" t="s">
        <v>847</v>
      </c>
      <c r="J111" s="66" t="s">
        <v>848</v>
      </c>
      <c r="K111" s="25" t="s">
        <v>849</v>
      </c>
    </row>
    <row r="112" spans="1:11" ht="42" customHeight="1" x14ac:dyDescent="0.4">
      <c r="A112" s="1">
        <v>107</v>
      </c>
      <c r="B112" s="26" t="s">
        <v>809</v>
      </c>
      <c r="C112" s="66" t="s">
        <v>819</v>
      </c>
      <c r="D112" s="66" t="s">
        <v>258</v>
      </c>
      <c r="E112" s="67">
        <v>60</v>
      </c>
      <c r="F112" s="67">
        <v>30</v>
      </c>
      <c r="G112" s="66" t="s">
        <v>694</v>
      </c>
      <c r="H112" s="66" t="s">
        <v>850</v>
      </c>
      <c r="I112" s="66" t="s">
        <v>851</v>
      </c>
      <c r="J112" s="66" t="s">
        <v>852</v>
      </c>
      <c r="K112" s="25"/>
    </row>
    <row r="113" spans="1:11" ht="42" customHeight="1" x14ac:dyDescent="0.4">
      <c r="A113" s="1">
        <v>108</v>
      </c>
      <c r="B113" s="26" t="s">
        <v>810</v>
      </c>
      <c r="C113" s="66" t="s">
        <v>820</v>
      </c>
      <c r="D113" s="66" t="s">
        <v>36</v>
      </c>
      <c r="E113" s="67">
        <v>200</v>
      </c>
      <c r="F113" s="67">
        <v>100</v>
      </c>
      <c r="G113" s="66" t="s">
        <v>853</v>
      </c>
      <c r="H113" s="66" t="s">
        <v>854</v>
      </c>
      <c r="I113" s="66" t="s">
        <v>855</v>
      </c>
      <c r="J113" s="66" t="s">
        <v>856</v>
      </c>
      <c r="K113" s="25" t="s">
        <v>857</v>
      </c>
    </row>
    <row r="114" spans="1:11" ht="42" customHeight="1" x14ac:dyDescent="0.4">
      <c r="A114" s="1">
        <v>109</v>
      </c>
      <c r="B114" s="26" t="s">
        <v>933</v>
      </c>
      <c r="C114" s="66" t="s">
        <v>934</v>
      </c>
      <c r="D114" s="66" t="s">
        <v>28</v>
      </c>
      <c r="E114" s="67">
        <v>60</v>
      </c>
      <c r="F114" s="67">
        <v>30</v>
      </c>
      <c r="G114" s="66" t="s">
        <v>82</v>
      </c>
      <c r="H114" s="66" t="s">
        <v>935</v>
      </c>
      <c r="I114" s="66" t="s">
        <v>895</v>
      </c>
      <c r="J114" s="66" t="s">
        <v>895</v>
      </c>
      <c r="K114" s="25"/>
    </row>
    <row r="115" spans="1:11" ht="42" customHeight="1" x14ac:dyDescent="0.4">
      <c r="A115" s="1">
        <v>110</v>
      </c>
      <c r="B115" s="26" t="s">
        <v>936</v>
      </c>
      <c r="C115" s="66" t="s">
        <v>937</v>
      </c>
      <c r="D115" s="66" t="s">
        <v>44</v>
      </c>
      <c r="E115" s="67">
        <v>70</v>
      </c>
      <c r="F115" s="67">
        <v>35</v>
      </c>
      <c r="G115" s="66" t="s">
        <v>27</v>
      </c>
      <c r="H115" s="66" t="s">
        <v>938</v>
      </c>
      <c r="I115" s="66" t="s">
        <v>896</v>
      </c>
      <c r="J115" s="66" t="s">
        <v>897</v>
      </c>
      <c r="K115" s="25"/>
    </row>
    <row r="116" spans="1:11" ht="42" customHeight="1" x14ac:dyDescent="0.4">
      <c r="A116" s="1">
        <v>111</v>
      </c>
      <c r="B116" s="26" t="s">
        <v>898</v>
      </c>
      <c r="C116" s="66" t="s">
        <v>939</v>
      </c>
      <c r="D116" s="66" t="s">
        <v>940</v>
      </c>
      <c r="E116" s="67">
        <v>60</v>
      </c>
      <c r="F116" s="67">
        <v>30</v>
      </c>
      <c r="G116" s="66" t="s">
        <v>900</v>
      </c>
      <c r="H116" s="66" t="s">
        <v>941</v>
      </c>
      <c r="I116" s="66" t="s">
        <v>903</v>
      </c>
      <c r="J116" s="66" t="s">
        <v>903</v>
      </c>
      <c r="K116" s="25"/>
    </row>
    <row r="117" spans="1:11" ht="42" customHeight="1" x14ac:dyDescent="0.4">
      <c r="A117" s="1">
        <v>112</v>
      </c>
      <c r="B117" s="26" t="s">
        <v>942</v>
      </c>
      <c r="C117" s="66" t="s">
        <v>943</v>
      </c>
      <c r="D117" s="66" t="s">
        <v>28</v>
      </c>
      <c r="E117" s="67">
        <v>60</v>
      </c>
      <c r="F117" s="67">
        <v>30</v>
      </c>
      <c r="G117" s="66" t="s">
        <v>83</v>
      </c>
      <c r="H117" s="66" t="s">
        <v>944</v>
      </c>
      <c r="I117" s="66" t="s">
        <v>908</v>
      </c>
      <c r="J117" s="66"/>
      <c r="K117" s="25"/>
    </row>
    <row r="118" spans="1:11" ht="42" customHeight="1" x14ac:dyDescent="0.4">
      <c r="A118" s="1">
        <v>113</v>
      </c>
      <c r="B118" s="26" t="s">
        <v>909</v>
      </c>
      <c r="C118" s="66" t="s">
        <v>910</v>
      </c>
      <c r="D118" s="66" t="s">
        <v>28</v>
      </c>
      <c r="E118" s="67">
        <v>60</v>
      </c>
      <c r="F118" s="67">
        <v>30</v>
      </c>
      <c r="G118" s="66" t="s">
        <v>29</v>
      </c>
      <c r="H118" s="66" t="s">
        <v>911</v>
      </c>
      <c r="I118" s="66" t="s">
        <v>912</v>
      </c>
      <c r="J118" s="66"/>
      <c r="K118" s="25"/>
    </row>
    <row r="119" spans="1:11" ht="42" customHeight="1" x14ac:dyDescent="0.4">
      <c r="A119" s="1">
        <v>114</v>
      </c>
      <c r="B119" s="26" t="s">
        <v>945</v>
      </c>
      <c r="C119" s="66" t="s">
        <v>946</v>
      </c>
      <c r="D119" s="66" t="s">
        <v>28</v>
      </c>
      <c r="E119" s="67">
        <v>60</v>
      </c>
      <c r="F119" s="67">
        <v>30</v>
      </c>
      <c r="G119" s="66" t="s">
        <v>29</v>
      </c>
      <c r="H119" s="66" t="s">
        <v>947</v>
      </c>
      <c r="I119" s="66" t="s">
        <v>948</v>
      </c>
      <c r="J119" s="66"/>
      <c r="K119" s="25"/>
    </row>
    <row r="120" spans="1:11" ht="42" customHeight="1" x14ac:dyDescent="0.4">
      <c r="A120" s="1">
        <v>115</v>
      </c>
      <c r="B120" s="80" t="s">
        <v>957</v>
      </c>
      <c r="C120" s="81" t="s">
        <v>958</v>
      </c>
      <c r="D120" s="81" t="s">
        <v>56</v>
      </c>
      <c r="E120" s="82" t="s">
        <v>962</v>
      </c>
      <c r="F120" s="82" t="s">
        <v>963</v>
      </c>
      <c r="G120" s="81" t="s">
        <v>83</v>
      </c>
      <c r="H120" s="81" t="s">
        <v>959</v>
      </c>
      <c r="I120" s="81" t="s">
        <v>960</v>
      </c>
      <c r="J120" s="81" t="s">
        <v>961</v>
      </c>
      <c r="K120" s="25"/>
    </row>
    <row r="121" spans="1:11" ht="42" customHeight="1" x14ac:dyDescent="0.4">
      <c r="A121" s="1">
        <v>116</v>
      </c>
      <c r="B121" s="26" t="s">
        <v>953</v>
      </c>
      <c r="C121" s="66"/>
      <c r="D121" s="66" t="s">
        <v>28</v>
      </c>
      <c r="E121" s="67">
        <v>60</v>
      </c>
      <c r="F121" s="67">
        <v>30</v>
      </c>
      <c r="G121" s="66" t="s">
        <v>954</v>
      </c>
      <c r="H121" s="66" t="s">
        <v>955</v>
      </c>
      <c r="I121" s="66" t="s">
        <v>956</v>
      </c>
      <c r="J121" s="66"/>
      <c r="K121" s="25"/>
    </row>
    <row r="122" spans="1:11" ht="42" customHeight="1" x14ac:dyDescent="0.4">
      <c r="A122" s="1">
        <v>117</v>
      </c>
      <c r="B122" s="26" t="s">
        <v>966</v>
      </c>
      <c r="C122" s="66" t="s">
        <v>967</v>
      </c>
      <c r="D122" s="66" t="s">
        <v>258</v>
      </c>
      <c r="E122" s="67">
        <v>60</v>
      </c>
      <c r="F122" s="67">
        <v>30</v>
      </c>
      <c r="G122" s="66" t="s">
        <v>723</v>
      </c>
      <c r="H122" s="66" t="s">
        <v>968</v>
      </c>
      <c r="I122" s="66" t="s">
        <v>828</v>
      </c>
      <c r="J122" s="66" t="s">
        <v>829</v>
      </c>
      <c r="K122" s="25"/>
    </row>
    <row r="123" spans="1:11" ht="42" customHeight="1" x14ac:dyDescent="0.4">
      <c r="A123" s="1">
        <v>118</v>
      </c>
      <c r="B123" s="26"/>
      <c r="C123" s="66"/>
      <c r="D123" s="66"/>
      <c r="E123" s="67" t="s">
        <v>609</v>
      </c>
      <c r="F123" s="67" t="s">
        <v>609</v>
      </c>
      <c r="G123" s="66"/>
      <c r="H123" s="66"/>
      <c r="I123" s="66"/>
      <c r="J123" s="66"/>
      <c r="K123" s="25"/>
    </row>
    <row r="124" spans="1:11" ht="42" customHeight="1" x14ac:dyDescent="0.4">
      <c r="A124" s="1">
        <v>119</v>
      </c>
      <c r="B124" s="26"/>
      <c r="C124" s="66"/>
      <c r="D124" s="66"/>
      <c r="E124" s="67" t="s">
        <v>609</v>
      </c>
      <c r="F124" s="67" t="s">
        <v>609</v>
      </c>
      <c r="G124" s="66"/>
      <c r="H124" s="66"/>
      <c r="I124" s="66"/>
      <c r="J124" s="66"/>
      <c r="K124" s="25"/>
    </row>
    <row r="125" spans="1:11" ht="42" customHeight="1" x14ac:dyDescent="0.4">
      <c r="A125" s="1">
        <v>120</v>
      </c>
      <c r="B125" s="26"/>
      <c r="C125" s="66"/>
      <c r="D125" s="66"/>
      <c r="E125" s="67" t="s">
        <v>609</v>
      </c>
      <c r="F125" s="67" t="s">
        <v>609</v>
      </c>
      <c r="G125" s="66"/>
      <c r="H125" s="66"/>
      <c r="I125" s="66"/>
      <c r="J125" s="66"/>
      <c r="K125" s="25"/>
    </row>
  </sheetData>
  <autoFilter ref="A2:K125">
    <filterColumn colId="6" showButton="0"/>
    <filterColumn colId="7" showButton="0"/>
    <filterColumn colId="8" showButton="0"/>
    <filterColumn colId="9" showButton="0"/>
  </autoFilter>
  <mergeCells count="12">
    <mergeCell ref="G2:K2"/>
    <mergeCell ref="G3:G4"/>
    <mergeCell ref="H3:H4"/>
    <mergeCell ref="I3:I4"/>
    <mergeCell ref="J3:J4"/>
    <mergeCell ref="K3:K4"/>
    <mergeCell ref="F2:F4"/>
    <mergeCell ref="A2:A4"/>
    <mergeCell ref="B2:B4"/>
    <mergeCell ref="C2:C4"/>
    <mergeCell ref="D2:D4"/>
    <mergeCell ref="E2:E4"/>
  </mergeCells>
  <phoneticPr fontId="2"/>
  <hyperlinks>
    <hyperlink ref="K4" r:id="rId1" display="yuusuitei@isagoya.com"/>
    <hyperlink ref="K100" r:id="rId2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'\\LS-CHL-V2D98\suisan\000_水産班データ\09_02_新型コロナ経済対策_ふるさと納税\07_地魚消費拡大キャンペーン\R04\04_01_体制整備\[参加申込書受付簿_飲食店_20221018（随時更新）.xlsx]集計'!#REF!</xm:f>
          </x14:formula1>
          <xm:sqref>D120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zoomScale="70" zoomScaleNormal="70" workbookViewId="0">
      <pane ySplit="4" topLeftCell="A5" activePane="bottomLeft" state="frozen"/>
      <selection pane="bottomLeft"/>
    </sheetView>
  </sheetViews>
  <sheetFormatPr defaultRowHeight="18" x14ac:dyDescent="0.4"/>
  <cols>
    <col min="1" max="1" width="4.375" style="23" bestFit="1" customWidth="1"/>
    <col min="2" max="2" width="29.625" style="23" customWidth="1"/>
    <col min="3" max="3" width="19.375" style="23" customWidth="1"/>
    <col min="4" max="4" width="9.375" style="23" bestFit="1" customWidth="1"/>
    <col min="5" max="5" width="29.5" style="23" customWidth="1"/>
    <col min="6" max="7" width="14.75" style="23" bestFit="1" customWidth="1"/>
    <col min="8" max="8" width="52" style="23" customWidth="1"/>
    <col min="9" max="16384" width="9" style="23"/>
  </cols>
  <sheetData>
    <row r="1" spans="1:8" ht="20.100000000000001" customHeight="1" x14ac:dyDescent="0.35">
      <c r="A1" s="2" t="s">
        <v>965</v>
      </c>
      <c r="B1" s="2"/>
      <c r="C1" s="2"/>
      <c r="D1" s="2"/>
      <c r="E1" s="2"/>
      <c r="F1" s="2"/>
      <c r="G1" s="2"/>
      <c r="H1" s="2"/>
    </row>
    <row r="2" spans="1:8" ht="20.100000000000001" customHeight="1" x14ac:dyDescent="0.4">
      <c r="A2" s="92" t="s">
        <v>144</v>
      </c>
      <c r="B2" s="92" t="s">
        <v>0</v>
      </c>
      <c r="C2" s="92" t="s">
        <v>1</v>
      </c>
      <c r="D2" s="93" t="s">
        <v>2</v>
      </c>
      <c r="E2" s="93"/>
      <c r="F2" s="93"/>
      <c r="G2" s="93"/>
      <c r="H2" s="93"/>
    </row>
    <row r="3" spans="1:8" ht="20.100000000000001" customHeight="1" x14ac:dyDescent="0.4">
      <c r="A3" s="92"/>
      <c r="B3" s="93"/>
      <c r="C3" s="93"/>
      <c r="D3" s="93" t="s">
        <v>3</v>
      </c>
      <c r="E3" s="93" t="s">
        <v>4</v>
      </c>
      <c r="F3" s="93" t="s">
        <v>24</v>
      </c>
      <c r="G3" s="93" t="s">
        <v>913</v>
      </c>
      <c r="H3" s="93" t="s">
        <v>914</v>
      </c>
    </row>
    <row r="4" spans="1:8" ht="20.100000000000001" customHeight="1" x14ac:dyDescent="0.4">
      <c r="A4" s="92"/>
      <c r="B4" s="93"/>
      <c r="C4" s="93"/>
      <c r="D4" s="93"/>
      <c r="E4" s="93"/>
      <c r="F4" s="93"/>
      <c r="G4" s="93"/>
      <c r="H4" s="93"/>
    </row>
    <row r="5" spans="1:8" ht="41.25" customHeight="1" x14ac:dyDescent="0.4">
      <c r="A5" s="39">
        <v>0</v>
      </c>
      <c r="B5" s="40" t="s">
        <v>728</v>
      </c>
      <c r="C5" s="35" t="s">
        <v>145</v>
      </c>
      <c r="D5" s="35" t="s">
        <v>915</v>
      </c>
      <c r="E5" s="35" t="s">
        <v>147</v>
      </c>
      <c r="F5" s="41" t="s">
        <v>149</v>
      </c>
      <c r="G5" s="35" t="s">
        <v>916</v>
      </c>
      <c r="H5" s="42" t="s">
        <v>152</v>
      </c>
    </row>
    <row r="6" spans="1:8" ht="41.25" customHeight="1" x14ac:dyDescent="0.4">
      <c r="A6" s="28">
        <v>1</v>
      </c>
      <c r="B6" s="29" t="s">
        <v>611</v>
      </c>
      <c r="C6" s="24" t="s">
        <v>612</v>
      </c>
      <c r="D6" s="24" t="s">
        <v>667</v>
      </c>
      <c r="E6" s="24" t="s">
        <v>10</v>
      </c>
      <c r="F6" s="30" t="s">
        <v>668</v>
      </c>
      <c r="G6" s="24" t="s">
        <v>669</v>
      </c>
      <c r="H6" s="32" t="s">
        <v>670</v>
      </c>
    </row>
    <row r="7" spans="1:8" ht="41.25" customHeight="1" x14ac:dyDescent="0.4">
      <c r="A7" s="28">
        <v>2</v>
      </c>
      <c r="B7" s="29" t="s">
        <v>613</v>
      </c>
      <c r="C7" s="24" t="s">
        <v>614</v>
      </c>
      <c r="D7" s="24" t="s">
        <v>667</v>
      </c>
      <c r="E7" s="24" t="s">
        <v>15</v>
      </c>
      <c r="F7" s="24" t="s">
        <v>671</v>
      </c>
      <c r="G7" s="24" t="s">
        <v>672</v>
      </c>
      <c r="H7" s="32" t="s">
        <v>673</v>
      </c>
    </row>
    <row r="8" spans="1:8" ht="41.25" customHeight="1" x14ac:dyDescent="0.4">
      <c r="A8" s="28">
        <v>3</v>
      </c>
      <c r="B8" s="24" t="s">
        <v>615</v>
      </c>
      <c r="C8" s="24" t="s">
        <v>616</v>
      </c>
      <c r="D8" s="24" t="s">
        <v>52</v>
      </c>
      <c r="E8" s="24" t="s">
        <v>674</v>
      </c>
      <c r="F8" s="24" t="s">
        <v>888</v>
      </c>
      <c r="G8" s="24" t="s">
        <v>917</v>
      </c>
      <c r="H8" s="32"/>
    </row>
    <row r="9" spans="1:8" ht="41.25" customHeight="1" x14ac:dyDescent="0.4">
      <c r="A9" s="28">
        <v>4</v>
      </c>
      <c r="B9" s="29" t="s">
        <v>617</v>
      </c>
      <c r="C9" s="24" t="s">
        <v>5</v>
      </c>
      <c r="D9" s="24" t="s">
        <v>667</v>
      </c>
      <c r="E9" s="24" t="s">
        <v>6</v>
      </c>
      <c r="F9" s="24" t="s">
        <v>675</v>
      </c>
      <c r="G9" s="24" t="s">
        <v>676</v>
      </c>
      <c r="H9" s="32" t="s">
        <v>677</v>
      </c>
    </row>
    <row r="10" spans="1:8" ht="41.25" customHeight="1" x14ac:dyDescent="0.4">
      <c r="A10" s="28">
        <v>5</v>
      </c>
      <c r="B10" s="29" t="s">
        <v>618</v>
      </c>
      <c r="C10" s="24" t="s">
        <v>619</v>
      </c>
      <c r="D10" s="24" t="s">
        <v>30</v>
      </c>
      <c r="E10" s="24" t="s">
        <v>678</v>
      </c>
      <c r="F10" s="24" t="s">
        <v>304</v>
      </c>
      <c r="G10" s="24" t="s">
        <v>864</v>
      </c>
      <c r="H10" s="32" t="s">
        <v>305</v>
      </c>
    </row>
    <row r="11" spans="1:8" ht="41.25" customHeight="1" x14ac:dyDescent="0.4">
      <c r="A11" s="28">
        <v>6</v>
      </c>
      <c r="B11" s="29" t="s">
        <v>620</v>
      </c>
      <c r="C11" s="24" t="s">
        <v>621</v>
      </c>
      <c r="D11" s="24" t="s">
        <v>679</v>
      </c>
      <c r="E11" s="24" t="s">
        <v>680</v>
      </c>
      <c r="F11" s="30" t="s">
        <v>873</v>
      </c>
      <c r="G11" s="24" t="s">
        <v>874</v>
      </c>
      <c r="H11" s="32"/>
    </row>
    <row r="12" spans="1:8" ht="41.25" customHeight="1" x14ac:dyDescent="0.4">
      <c r="A12" s="28">
        <v>7</v>
      </c>
      <c r="B12" s="29" t="s">
        <v>622</v>
      </c>
      <c r="C12" s="24" t="s">
        <v>623</v>
      </c>
      <c r="D12" s="24" t="s">
        <v>259</v>
      </c>
      <c r="E12" s="24" t="s">
        <v>681</v>
      </c>
      <c r="F12" s="24" t="s">
        <v>918</v>
      </c>
      <c r="G12" s="24" t="s">
        <v>879</v>
      </c>
      <c r="H12" s="32" t="s">
        <v>263</v>
      </c>
    </row>
    <row r="13" spans="1:8" ht="41.25" customHeight="1" x14ac:dyDescent="0.4">
      <c r="A13" s="28">
        <v>8</v>
      </c>
      <c r="B13" s="29" t="s">
        <v>624</v>
      </c>
      <c r="C13" s="24" t="s">
        <v>625</v>
      </c>
      <c r="D13" s="24" t="s">
        <v>682</v>
      </c>
      <c r="E13" s="24" t="s">
        <v>16</v>
      </c>
      <c r="F13" s="30" t="s">
        <v>919</v>
      </c>
      <c r="G13" s="24" t="s">
        <v>892</v>
      </c>
      <c r="H13" s="32"/>
    </row>
    <row r="14" spans="1:8" ht="41.25" customHeight="1" x14ac:dyDescent="0.4">
      <c r="A14" s="28">
        <v>9</v>
      </c>
      <c r="B14" s="29" t="s">
        <v>17</v>
      </c>
      <c r="C14" s="24" t="s">
        <v>626</v>
      </c>
      <c r="D14" s="24" t="s">
        <v>50</v>
      </c>
      <c r="E14" s="24" t="s">
        <v>18</v>
      </c>
      <c r="F14" s="24" t="s">
        <v>889</v>
      </c>
      <c r="G14" s="24" t="s">
        <v>920</v>
      </c>
      <c r="H14" s="32"/>
    </row>
    <row r="15" spans="1:8" ht="41.25" customHeight="1" x14ac:dyDescent="0.4">
      <c r="A15" s="28">
        <v>10</v>
      </c>
      <c r="B15" s="29" t="s">
        <v>627</v>
      </c>
      <c r="C15" s="24" t="s">
        <v>628</v>
      </c>
      <c r="D15" s="24" t="s">
        <v>49</v>
      </c>
      <c r="E15" s="24" t="s">
        <v>683</v>
      </c>
      <c r="F15" s="24" t="s">
        <v>237</v>
      </c>
      <c r="G15" s="24" t="s">
        <v>238</v>
      </c>
      <c r="H15" s="32" t="s">
        <v>239</v>
      </c>
    </row>
    <row r="16" spans="1:8" ht="41.25" customHeight="1" x14ac:dyDescent="0.4">
      <c r="A16" s="28">
        <v>11</v>
      </c>
      <c r="B16" s="29" t="s">
        <v>629</v>
      </c>
      <c r="C16" s="24" t="s">
        <v>630</v>
      </c>
      <c r="D16" s="24" t="s">
        <v>684</v>
      </c>
      <c r="E16" s="24" t="s">
        <v>7</v>
      </c>
      <c r="F16" s="24" t="s">
        <v>875</v>
      </c>
      <c r="G16" s="24" t="s">
        <v>876</v>
      </c>
      <c r="H16" s="32" t="s">
        <v>685</v>
      </c>
    </row>
    <row r="17" spans="1:8" ht="41.25" customHeight="1" x14ac:dyDescent="0.4">
      <c r="A17" s="28">
        <v>12</v>
      </c>
      <c r="B17" s="29" t="s">
        <v>631</v>
      </c>
      <c r="C17" s="24" t="s">
        <v>632</v>
      </c>
      <c r="D17" s="24" t="s">
        <v>686</v>
      </c>
      <c r="E17" s="24" t="s">
        <v>687</v>
      </c>
      <c r="F17" s="24" t="s">
        <v>688</v>
      </c>
      <c r="G17" s="24" t="s">
        <v>689</v>
      </c>
      <c r="H17" s="32"/>
    </row>
    <row r="18" spans="1:8" ht="41.25" customHeight="1" x14ac:dyDescent="0.4">
      <c r="A18" s="28">
        <v>13</v>
      </c>
      <c r="B18" s="29" t="s">
        <v>633</v>
      </c>
      <c r="C18" s="24" t="s">
        <v>634</v>
      </c>
      <c r="D18" s="24" t="s">
        <v>690</v>
      </c>
      <c r="E18" s="24" t="s">
        <v>691</v>
      </c>
      <c r="F18" s="24" t="s">
        <v>865</v>
      </c>
      <c r="G18" s="24" t="s">
        <v>866</v>
      </c>
      <c r="H18" s="32"/>
    </row>
    <row r="19" spans="1:8" ht="41.25" customHeight="1" x14ac:dyDescent="0.4">
      <c r="A19" s="28">
        <v>14</v>
      </c>
      <c r="B19" s="29" t="s">
        <v>635</v>
      </c>
      <c r="C19" s="24" t="s">
        <v>636</v>
      </c>
      <c r="D19" s="24" t="s">
        <v>50</v>
      </c>
      <c r="E19" s="24" t="s">
        <v>692</v>
      </c>
      <c r="F19" s="30" t="s">
        <v>894</v>
      </c>
      <c r="G19" s="24" t="s">
        <v>893</v>
      </c>
      <c r="H19" s="32" t="s">
        <v>693</v>
      </c>
    </row>
    <row r="20" spans="1:8" ht="41.25" customHeight="1" x14ac:dyDescent="0.4">
      <c r="A20" s="28">
        <v>15</v>
      </c>
      <c r="B20" s="29" t="s">
        <v>637</v>
      </c>
      <c r="C20" s="24" t="s">
        <v>638</v>
      </c>
      <c r="D20" s="24" t="s">
        <v>694</v>
      </c>
      <c r="E20" s="24" t="s">
        <v>695</v>
      </c>
      <c r="F20" s="24" t="s">
        <v>890</v>
      </c>
      <c r="G20" s="24" t="s">
        <v>921</v>
      </c>
      <c r="H20" s="32"/>
    </row>
    <row r="21" spans="1:8" ht="41.25" customHeight="1" x14ac:dyDescent="0.4">
      <c r="A21" s="28">
        <v>16</v>
      </c>
      <c r="B21" s="29" t="s">
        <v>639</v>
      </c>
      <c r="C21" s="24" t="s">
        <v>640</v>
      </c>
      <c r="D21" s="24" t="s">
        <v>667</v>
      </c>
      <c r="E21" s="24" t="s">
        <v>696</v>
      </c>
      <c r="F21" s="24" t="s">
        <v>697</v>
      </c>
      <c r="G21" s="24" t="s">
        <v>698</v>
      </c>
      <c r="H21" s="32" t="s">
        <v>699</v>
      </c>
    </row>
    <row r="22" spans="1:8" ht="41.25" customHeight="1" x14ac:dyDescent="0.4">
      <c r="A22" s="28">
        <v>17</v>
      </c>
      <c r="B22" s="29" t="s">
        <v>641</v>
      </c>
      <c r="C22" s="24" t="s">
        <v>642</v>
      </c>
      <c r="D22" s="24" t="s">
        <v>50</v>
      </c>
      <c r="E22" s="24" t="s">
        <v>700</v>
      </c>
      <c r="F22" s="24" t="s">
        <v>880</v>
      </c>
      <c r="G22" s="24" t="s">
        <v>922</v>
      </c>
      <c r="H22" s="32" t="s">
        <v>701</v>
      </c>
    </row>
    <row r="23" spans="1:8" ht="41.25" customHeight="1" x14ac:dyDescent="0.4">
      <c r="A23" s="28">
        <v>18</v>
      </c>
      <c r="B23" s="29" t="s">
        <v>643</v>
      </c>
      <c r="C23" s="24" t="s">
        <v>644</v>
      </c>
      <c r="D23" s="24" t="s">
        <v>702</v>
      </c>
      <c r="E23" s="24" t="s">
        <v>703</v>
      </c>
      <c r="F23" s="30" t="s">
        <v>704</v>
      </c>
      <c r="G23" s="24" t="s">
        <v>705</v>
      </c>
      <c r="H23" s="32"/>
    </row>
    <row r="24" spans="1:8" ht="41.25" customHeight="1" x14ac:dyDescent="0.4">
      <c r="A24" s="28">
        <v>19</v>
      </c>
      <c r="B24" s="29" t="s">
        <v>645</v>
      </c>
      <c r="C24" s="24" t="s">
        <v>646</v>
      </c>
      <c r="D24" s="24" t="s">
        <v>27</v>
      </c>
      <c r="E24" s="24" t="s">
        <v>706</v>
      </c>
      <c r="F24" s="30" t="s">
        <v>881</v>
      </c>
      <c r="G24" s="24" t="s">
        <v>923</v>
      </c>
      <c r="H24" s="32"/>
    </row>
    <row r="25" spans="1:8" ht="41.25" customHeight="1" x14ac:dyDescent="0.4">
      <c r="A25" s="28">
        <v>20</v>
      </c>
      <c r="B25" s="29" t="s">
        <v>647</v>
      </c>
      <c r="C25" s="24" t="s">
        <v>648</v>
      </c>
      <c r="D25" s="24" t="s">
        <v>27</v>
      </c>
      <c r="E25" s="24" t="s">
        <v>707</v>
      </c>
      <c r="F25" s="24" t="s">
        <v>882</v>
      </c>
      <c r="G25" s="24" t="s">
        <v>924</v>
      </c>
      <c r="H25" s="32"/>
    </row>
    <row r="26" spans="1:8" ht="41.25" customHeight="1" x14ac:dyDescent="0.4">
      <c r="A26" s="28">
        <v>21</v>
      </c>
      <c r="B26" s="29" t="s">
        <v>649</v>
      </c>
      <c r="C26" s="24" t="s">
        <v>650</v>
      </c>
      <c r="D26" s="24" t="s">
        <v>92</v>
      </c>
      <c r="E26" s="24" t="s">
        <v>708</v>
      </c>
      <c r="F26" s="24" t="s">
        <v>891</v>
      </c>
      <c r="G26" s="24" t="s">
        <v>925</v>
      </c>
      <c r="H26" s="32"/>
    </row>
    <row r="27" spans="1:8" ht="41.25" customHeight="1" x14ac:dyDescent="0.4">
      <c r="A27" s="28">
        <v>22</v>
      </c>
      <c r="B27" s="29" t="s">
        <v>651</v>
      </c>
      <c r="C27" s="24" t="s">
        <v>652</v>
      </c>
      <c r="D27" s="24" t="s">
        <v>96</v>
      </c>
      <c r="E27" s="24" t="s">
        <v>709</v>
      </c>
      <c r="F27" s="24" t="s">
        <v>926</v>
      </c>
      <c r="G27" s="24" t="s">
        <v>927</v>
      </c>
      <c r="H27" s="32" t="s">
        <v>710</v>
      </c>
    </row>
    <row r="28" spans="1:8" ht="41.25" customHeight="1" x14ac:dyDescent="0.4">
      <c r="A28" s="28">
        <v>23</v>
      </c>
      <c r="B28" s="29" t="s">
        <v>653</v>
      </c>
      <c r="C28" s="24" t="s">
        <v>8</v>
      </c>
      <c r="D28" s="24" t="s">
        <v>96</v>
      </c>
      <c r="E28" s="24" t="s">
        <v>9</v>
      </c>
      <c r="F28" s="24" t="s">
        <v>883</v>
      </c>
      <c r="G28" s="24" t="s">
        <v>928</v>
      </c>
      <c r="H28" s="32" t="s">
        <v>711</v>
      </c>
    </row>
    <row r="29" spans="1:8" ht="41.25" customHeight="1" x14ac:dyDescent="0.4">
      <c r="A29" s="28">
        <v>24</v>
      </c>
      <c r="B29" s="29" t="s">
        <v>13</v>
      </c>
      <c r="C29" s="24" t="s">
        <v>14</v>
      </c>
      <c r="D29" s="24" t="s">
        <v>712</v>
      </c>
      <c r="E29" s="24" t="s">
        <v>713</v>
      </c>
      <c r="F29" s="24" t="s">
        <v>867</v>
      </c>
      <c r="G29" s="24" t="s">
        <v>868</v>
      </c>
      <c r="H29" s="32"/>
    </row>
    <row r="30" spans="1:8" ht="41.25" customHeight="1" x14ac:dyDescent="0.4">
      <c r="A30" s="28">
        <v>25</v>
      </c>
      <c r="B30" s="29" t="s">
        <v>654</v>
      </c>
      <c r="C30" s="24" t="s">
        <v>655</v>
      </c>
      <c r="D30" s="24" t="s">
        <v>714</v>
      </c>
      <c r="E30" s="24" t="s">
        <v>715</v>
      </c>
      <c r="F30" s="24" t="s">
        <v>716</v>
      </c>
      <c r="G30" s="24" t="s">
        <v>717</v>
      </c>
      <c r="H30" s="32" t="s">
        <v>718</v>
      </c>
    </row>
    <row r="31" spans="1:8" ht="41.25" customHeight="1" x14ac:dyDescent="0.4">
      <c r="A31" s="28">
        <v>26</v>
      </c>
      <c r="B31" s="29" t="s">
        <v>656</v>
      </c>
      <c r="C31" s="24" t="s">
        <v>657</v>
      </c>
      <c r="D31" s="24" t="s">
        <v>30</v>
      </c>
      <c r="E31" s="24" t="s">
        <v>719</v>
      </c>
      <c r="F31" s="24" t="s">
        <v>869</v>
      </c>
      <c r="G31" s="24" t="s">
        <v>870</v>
      </c>
      <c r="H31" s="32"/>
    </row>
    <row r="32" spans="1:8" ht="41.25" customHeight="1" x14ac:dyDescent="0.4">
      <c r="A32" s="28">
        <v>27</v>
      </c>
      <c r="B32" s="29" t="s">
        <v>658</v>
      </c>
      <c r="C32" s="24" t="s">
        <v>659</v>
      </c>
      <c r="D32" s="24" t="s">
        <v>694</v>
      </c>
      <c r="E32" s="24" t="s">
        <v>720</v>
      </c>
      <c r="F32" s="24" t="s">
        <v>871</v>
      </c>
      <c r="G32" s="30" t="s">
        <v>872</v>
      </c>
      <c r="H32" s="79" t="s">
        <v>800</v>
      </c>
    </row>
    <row r="33" spans="1:8" ht="41.25" customHeight="1" x14ac:dyDescent="0.4">
      <c r="A33" s="28">
        <v>28</v>
      </c>
      <c r="B33" s="29" t="s">
        <v>660</v>
      </c>
      <c r="C33" s="24" t="s">
        <v>661</v>
      </c>
      <c r="D33" s="24" t="s">
        <v>50</v>
      </c>
      <c r="E33" s="24" t="s">
        <v>721</v>
      </c>
      <c r="F33" s="30" t="s">
        <v>929</v>
      </c>
      <c r="G33" s="24" t="s">
        <v>930</v>
      </c>
      <c r="H33" s="32"/>
    </row>
    <row r="34" spans="1:8" ht="41.25" customHeight="1" x14ac:dyDescent="0.4">
      <c r="A34" s="28">
        <v>29</v>
      </c>
      <c r="B34" s="29" t="s">
        <v>662</v>
      </c>
      <c r="C34" s="24" t="s">
        <v>11</v>
      </c>
      <c r="D34" s="24" t="s">
        <v>722</v>
      </c>
      <c r="E34" s="24" t="s">
        <v>12</v>
      </c>
      <c r="F34" s="24" t="s">
        <v>877</v>
      </c>
      <c r="G34" s="24" t="s">
        <v>878</v>
      </c>
      <c r="H34" s="32"/>
    </row>
    <row r="35" spans="1:8" ht="41.25" customHeight="1" x14ac:dyDescent="0.4">
      <c r="A35" s="28">
        <v>30</v>
      </c>
      <c r="B35" s="29" t="s">
        <v>663</v>
      </c>
      <c r="C35" s="24" t="s">
        <v>664</v>
      </c>
      <c r="D35" s="24" t="s">
        <v>723</v>
      </c>
      <c r="E35" s="24" t="s">
        <v>724</v>
      </c>
      <c r="F35" s="24" t="s">
        <v>884</v>
      </c>
      <c r="G35" s="24" t="s">
        <v>885</v>
      </c>
      <c r="H35" s="32" t="s">
        <v>725</v>
      </c>
    </row>
    <row r="36" spans="1:8" ht="41.25" customHeight="1" x14ac:dyDescent="0.4">
      <c r="A36" s="28">
        <v>31</v>
      </c>
      <c r="B36" s="29" t="s">
        <v>665</v>
      </c>
      <c r="C36" s="24" t="s">
        <v>666</v>
      </c>
      <c r="D36" s="24" t="s">
        <v>107</v>
      </c>
      <c r="E36" s="24" t="s">
        <v>726</v>
      </c>
      <c r="F36" s="24" t="s">
        <v>886</v>
      </c>
      <c r="G36" s="24" t="s">
        <v>887</v>
      </c>
      <c r="H36" s="32" t="s">
        <v>727</v>
      </c>
    </row>
    <row r="37" spans="1:8" ht="41.25" customHeight="1" x14ac:dyDescent="0.4">
      <c r="A37" s="28">
        <v>32</v>
      </c>
      <c r="B37" s="29" t="s">
        <v>787</v>
      </c>
      <c r="C37" s="24" t="s">
        <v>788</v>
      </c>
      <c r="D37" s="24" t="s">
        <v>77</v>
      </c>
      <c r="E37" s="24" t="s">
        <v>793</v>
      </c>
      <c r="F37" s="24" t="s">
        <v>931</v>
      </c>
      <c r="G37" s="24" t="s">
        <v>932</v>
      </c>
      <c r="H37" s="32" t="s">
        <v>580</v>
      </c>
    </row>
    <row r="38" spans="1:8" ht="41.25" customHeight="1" x14ac:dyDescent="0.4">
      <c r="A38" s="28">
        <v>33</v>
      </c>
      <c r="B38" s="29" t="s">
        <v>789</v>
      </c>
      <c r="C38" s="24" t="s">
        <v>790</v>
      </c>
      <c r="D38" s="24" t="s">
        <v>667</v>
      </c>
      <c r="E38" s="24" t="s">
        <v>794</v>
      </c>
      <c r="F38" s="24" t="s">
        <v>795</v>
      </c>
      <c r="G38" s="24" t="s">
        <v>796</v>
      </c>
      <c r="H38" s="31" t="s">
        <v>797</v>
      </c>
    </row>
    <row r="39" spans="1:8" ht="41.25" customHeight="1" x14ac:dyDescent="0.4">
      <c r="A39" s="28">
        <v>34</v>
      </c>
      <c r="B39" s="29" t="s">
        <v>791</v>
      </c>
      <c r="C39" s="24" t="s">
        <v>792</v>
      </c>
      <c r="D39" s="24" t="s">
        <v>798</v>
      </c>
      <c r="E39" s="24" t="s">
        <v>799</v>
      </c>
      <c r="F39" s="24" t="s">
        <v>841</v>
      </c>
      <c r="G39" s="24" t="s">
        <v>841</v>
      </c>
      <c r="H39" s="31"/>
    </row>
    <row r="40" spans="1:8" ht="41.25" customHeight="1" x14ac:dyDescent="0.4">
      <c r="A40" s="28">
        <v>35</v>
      </c>
      <c r="B40" s="29" t="s">
        <v>898</v>
      </c>
      <c r="C40" s="24" t="s">
        <v>899</v>
      </c>
      <c r="D40" s="24" t="s">
        <v>900</v>
      </c>
      <c r="E40" s="24" t="s">
        <v>901</v>
      </c>
      <c r="F40" s="24" t="s">
        <v>902</v>
      </c>
      <c r="G40" s="24" t="s">
        <v>902</v>
      </c>
      <c r="H40" s="31"/>
    </row>
    <row r="41" spans="1:8" ht="41.25" customHeight="1" x14ac:dyDescent="0.4">
      <c r="A41" s="28">
        <v>36</v>
      </c>
      <c r="B41" s="29" t="s">
        <v>904</v>
      </c>
      <c r="C41" s="24" t="s">
        <v>905</v>
      </c>
      <c r="D41" s="24" t="s">
        <v>88</v>
      </c>
      <c r="E41" s="24" t="s">
        <v>906</v>
      </c>
      <c r="F41" s="24" t="s">
        <v>907</v>
      </c>
      <c r="G41" s="24"/>
      <c r="H41" s="31"/>
    </row>
    <row r="42" spans="1:8" ht="41.25" customHeight="1" x14ac:dyDescent="0.4">
      <c r="A42" s="28">
        <v>37</v>
      </c>
      <c r="B42" s="29"/>
      <c r="C42" s="24"/>
      <c r="D42" s="24"/>
      <c r="E42" s="24"/>
      <c r="F42" s="24"/>
      <c r="G42" s="24"/>
      <c r="H42" s="31"/>
    </row>
    <row r="43" spans="1:8" ht="41.25" customHeight="1" x14ac:dyDescent="0.4">
      <c r="A43" s="28">
        <v>38</v>
      </c>
      <c r="B43" s="29"/>
      <c r="C43" s="24"/>
      <c r="D43" s="24"/>
      <c r="E43" s="24"/>
      <c r="F43" s="24"/>
      <c r="G43" s="24"/>
      <c r="H43" s="32"/>
    </row>
    <row r="44" spans="1:8" ht="41.25" customHeight="1" x14ac:dyDescent="0.4">
      <c r="A44" s="28">
        <v>39</v>
      </c>
      <c r="B44" s="29"/>
      <c r="C44" s="24"/>
      <c r="D44" s="24"/>
      <c r="E44" s="24"/>
      <c r="F44" s="24"/>
      <c r="G44" s="24"/>
      <c r="H44" s="31"/>
    </row>
    <row r="45" spans="1:8" ht="42" customHeight="1" x14ac:dyDescent="0.4">
      <c r="A45" s="28">
        <v>40</v>
      </c>
      <c r="B45" s="29"/>
      <c r="C45" s="24"/>
      <c r="D45" s="24"/>
      <c r="E45" s="24"/>
      <c r="F45" s="24"/>
      <c r="G45" s="24"/>
      <c r="H45" s="32"/>
    </row>
    <row r="46" spans="1:8" ht="42" customHeight="1" x14ac:dyDescent="0.4">
      <c r="A46" s="28">
        <v>41</v>
      </c>
      <c r="B46" s="29"/>
      <c r="C46" s="24"/>
      <c r="D46" s="24"/>
      <c r="E46" s="24"/>
      <c r="F46" s="24"/>
      <c r="G46" s="24"/>
      <c r="H46" s="31"/>
    </row>
    <row r="47" spans="1:8" ht="42" customHeight="1" x14ac:dyDescent="0.4">
      <c r="A47" s="28">
        <v>42</v>
      </c>
      <c r="B47" s="29"/>
      <c r="C47" s="24"/>
      <c r="D47" s="24"/>
      <c r="E47" s="24"/>
      <c r="F47" s="24"/>
      <c r="G47" s="24"/>
      <c r="H47" s="32"/>
    </row>
    <row r="48" spans="1:8" ht="42" customHeight="1" x14ac:dyDescent="0.4">
      <c r="A48" s="28">
        <v>43</v>
      </c>
      <c r="B48" s="29"/>
      <c r="C48" s="24"/>
      <c r="D48" s="24"/>
      <c r="E48" s="24"/>
      <c r="F48" s="24"/>
      <c r="G48" s="24"/>
      <c r="H48" s="31"/>
    </row>
    <row r="49" spans="1:8" ht="42" customHeight="1" x14ac:dyDescent="0.4">
      <c r="A49" s="28">
        <v>44</v>
      </c>
      <c r="B49" s="29"/>
      <c r="C49" s="24"/>
      <c r="D49" s="24"/>
      <c r="E49" s="24"/>
      <c r="F49" s="24"/>
      <c r="G49" s="24"/>
      <c r="H49" s="32"/>
    </row>
    <row r="50" spans="1:8" ht="42" customHeight="1" x14ac:dyDescent="0.4">
      <c r="A50" s="28">
        <v>45</v>
      </c>
      <c r="B50" s="29"/>
      <c r="C50" s="24"/>
      <c r="D50" s="24"/>
      <c r="E50" s="24"/>
      <c r="F50" s="24"/>
      <c r="G50" s="24"/>
      <c r="H50" s="31"/>
    </row>
    <row r="51" spans="1:8" ht="42" customHeight="1" x14ac:dyDescent="0.4">
      <c r="A51" s="28">
        <v>46</v>
      </c>
      <c r="B51" s="29"/>
      <c r="C51" s="24"/>
      <c r="D51" s="24"/>
      <c r="E51" s="24"/>
      <c r="F51" s="24"/>
      <c r="G51" s="24"/>
      <c r="H51" s="32"/>
    </row>
    <row r="52" spans="1:8" ht="42" customHeight="1" x14ac:dyDescent="0.4">
      <c r="A52" s="28">
        <v>47</v>
      </c>
      <c r="B52" s="29"/>
      <c r="C52" s="24"/>
      <c r="D52" s="24"/>
      <c r="E52" s="24"/>
      <c r="F52" s="24"/>
      <c r="G52" s="24"/>
      <c r="H52" s="31"/>
    </row>
    <row r="53" spans="1:8" ht="42" customHeight="1" x14ac:dyDescent="0.4">
      <c r="A53" s="28">
        <v>48</v>
      </c>
      <c r="B53" s="29"/>
      <c r="C53" s="24"/>
      <c r="D53" s="24"/>
      <c r="E53" s="24"/>
      <c r="F53" s="24"/>
      <c r="G53" s="24"/>
      <c r="H53" s="32"/>
    </row>
    <row r="54" spans="1:8" ht="42" customHeight="1" x14ac:dyDescent="0.4">
      <c r="A54" s="28">
        <v>49</v>
      </c>
      <c r="B54" s="29"/>
      <c r="C54" s="24"/>
      <c r="D54" s="24"/>
      <c r="E54" s="24"/>
      <c r="F54" s="24"/>
      <c r="G54" s="24"/>
      <c r="H54" s="31"/>
    </row>
    <row r="55" spans="1:8" ht="42" customHeight="1" x14ac:dyDescent="0.4">
      <c r="A55" s="28">
        <v>50</v>
      </c>
      <c r="B55" s="29"/>
      <c r="C55" s="24"/>
      <c r="D55" s="24"/>
      <c r="E55" s="24"/>
      <c r="F55" s="24"/>
      <c r="G55" s="24"/>
      <c r="H55" s="32"/>
    </row>
  </sheetData>
  <autoFilter ref="A4:H55"/>
  <mergeCells count="9">
    <mergeCell ref="A2:A4"/>
    <mergeCell ref="B2:B4"/>
    <mergeCell ref="C2:C4"/>
    <mergeCell ref="D2:H2"/>
    <mergeCell ref="D3:D4"/>
    <mergeCell ref="E3:E4"/>
    <mergeCell ref="F3:F4"/>
    <mergeCell ref="G3:G4"/>
    <mergeCell ref="H3:H4"/>
  </mergeCells>
  <phoneticPr fontId="2"/>
  <hyperlinks>
    <hyperlink ref="H12" r:id="rId1" display="yuusuitei@isagoya.com"/>
    <hyperlink ref="H16" r:id="rId2" display="i384@major.ocn.ne.jp"/>
    <hyperlink ref="H8" r:id="rId3" display="tezuka@tezukashoten.com"/>
    <hyperlink ref="H9" r:id="rId4" display="osakana3@cameo.plala.or.jp"/>
    <hyperlink ref="H11" r:id="rId5" display="sakaosakanaya@gmail.com"/>
    <hyperlink ref="H13" r:id="rId6" display="ykk071124@ezweb.ne.jp"/>
    <hyperlink ref="H19" r:id="rId7" display="a-tanaka@maruuo.co.jp"/>
    <hyperlink ref="H21" r:id="rId8" display="ibd.km.51@docomo.ne.jp"/>
    <hyperlink ref="H26" r:id="rId9" display="info@uoshin.jp"/>
    <hyperlink ref="H28" r:id="rId10"/>
    <hyperlink ref="H29" r:id="rId11" display="kabushikigais.maruesusuisan@cococa.plala.or.jp"/>
    <hyperlink ref="H34" r:id="rId12" display="kai-sen@wish.ocn.ne.jp"/>
    <hyperlink ref="H5" r:id="rId13"/>
    <hyperlink ref="H32" r:id="rId14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28"/>
  <sheetViews>
    <sheetView tabSelected="1" view="pageBreakPreview" zoomScale="85" zoomScaleNormal="85" zoomScaleSheetLayoutView="85" workbookViewId="0">
      <selection activeCell="Y5" sqref="Y5:Z5"/>
    </sheetView>
  </sheetViews>
  <sheetFormatPr defaultRowHeight="18.75" x14ac:dyDescent="0.4"/>
  <cols>
    <col min="1" max="53" width="2.5" customWidth="1"/>
    <col min="54" max="54" width="3.625" customWidth="1"/>
    <col min="55" max="55" width="43.875" customWidth="1"/>
    <col min="56" max="57" width="20.625" customWidth="1"/>
  </cols>
  <sheetData>
    <row r="1" spans="1:57" x14ac:dyDescent="0.4">
      <c r="A1" s="122" t="s">
        <v>752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</row>
    <row r="2" spans="1:57" x14ac:dyDescent="0.4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6" t="s">
        <v>153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C2" s="7" t="s">
        <v>141</v>
      </c>
      <c r="BD2" s="7" t="s">
        <v>154</v>
      </c>
      <c r="BE2" s="7" t="s">
        <v>155</v>
      </c>
    </row>
    <row r="3" spans="1:57" x14ac:dyDescent="0.4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7" t="s">
        <v>113</v>
      </c>
      <c r="S3" s="47"/>
      <c r="T3" s="47"/>
      <c r="U3" s="47"/>
      <c r="V3" s="46"/>
      <c r="W3" s="46"/>
      <c r="X3" s="46"/>
      <c r="Y3" s="46"/>
      <c r="Z3" s="46"/>
      <c r="AA3" s="46"/>
      <c r="AB3" s="46"/>
      <c r="AC3" s="46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C3" s="6" t="s">
        <v>136</v>
      </c>
      <c r="BD3" s="8" t="s">
        <v>142</v>
      </c>
      <c r="BE3" s="8" t="s">
        <v>139</v>
      </c>
    </row>
    <row r="4" spans="1:57" x14ac:dyDescent="0.4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C4" s="6" t="s">
        <v>134</v>
      </c>
      <c r="BD4" s="8" t="s">
        <v>142</v>
      </c>
      <c r="BE4" s="8" t="s">
        <v>139</v>
      </c>
    </row>
    <row r="5" spans="1:57" x14ac:dyDescent="0.4">
      <c r="A5" s="48" t="s">
        <v>114</v>
      </c>
      <c r="B5" s="49"/>
      <c r="C5" s="49"/>
      <c r="D5" s="49"/>
      <c r="E5" s="49"/>
      <c r="F5" s="49"/>
      <c r="G5" s="49"/>
      <c r="H5" s="49"/>
      <c r="I5" s="142"/>
      <c r="J5" s="142"/>
      <c r="K5" s="60" t="s">
        <v>115</v>
      </c>
      <c r="L5" s="50"/>
      <c r="M5" s="50"/>
      <c r="N5" s="51"/>
      <c r="P5" s="45"/>
      <c r="Q5" s="48" t="s">
        <v>116</v>
      </c>
      <c r="R5" s="49"/>
      <c r="S5" s="49"/>
      <c r="T5" s="49"/>
      <c r="U5" s="49"/>
      <c r="V5" s="49"/>
      <c r="W5" s="49"/>
      <c r="X5" s="49"/>
      <c r="Y5" s="142"/>
      <c r="Z5" s="142"/>
      <c r="AA5" s="49" t="s">
        <v>742</v>
      </c>
      <c r="AB5" s="50"/>
      <c r="AC5" s="50"/>
      <c r="AD5" s="51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C5" s="6" t="s">
        <v>137</v>
      </c>
      <c r="BD5" s="8" t="s">
        <v>142</v>
      </c>
      <c r="BE5" s="8" t="s">
        <v>139</v>
      </c>
    </row>
    <row r="6" spans="1:57" x14ac:dyDescent="0.4">
      <c r="A6" s="52" t="str">
        <f>IF(I5="","","〒")</f>
        <v/>
      </c>
      <c r="B6" s="53" t="str">
        <f>IF(I5="","",VLOOKUP(I5,参加店一覧!A5:N125,7,))</f>
        <v/>
      </c>
      <c r="C6" s="53"/>
      <c r="D6" s="53"/>
      <c r="E6" s="53"/>
      <c r="F6" s="53"/>
      <c r="G6" s="53"/>
      <c r="H6" s="53"/>
      <c r="I6" s="53"/>
      <c r="J6" s="53"/>
      <c r="K6" s="53"/>
      <c r="L6" s="54"/>
      <c r="M6" s="54"/>
      <c r="N6" s="55"/>
      <c r="P6" s="45"/>
      <c r="Q6" s="52" t="str">
        <f>IF(Y5="","","〒")</f>
        <v/>
      </c>
      <c r="R6" s="53" t="str">
        <f>IF(Y5="","",VLOOKUP(Y5,仲買人等一覧!A5:S51,4,FALSE))</f>
        <v/>
      </c>
      <c r="S6" s="54"/>
      <c r="T6" s="53"/>
      <c r="U6" s="53"/>
      <c r="V6" s="53"/>
      <c r="W6" s="53"/>
      <c r="X6" s="53"/>
      <c r="Y6" s="53"/>
      <c r="Z6" s="53"/>
      <c r="AA6" s="53"/>
      <c r="AB6" s="54"/>
      <c r="AC6" s="54"/>
      <c r="AD6" s="5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C6" s="6" t="s">
        <v>135</v>
      </c>
      <c r="BD6" s="8" t="s">
        <v>142</v>
      </c>
      <c r="BE6" s="8" t="s">
        <v>139</v>
      </c>
    </row>
    <row r="7" spans="1:57" x14ac:dyDescent="0.4">
      <c r="A7" s="52" t="str">
        <f>IF(I5="","",VLOOKUP(I5,参加店一覧!A5:N125,8,FALSE))</f>
        <v/>
      </c>
      <c r="B7" s="54"/>
      <c r="C7" s="53"/>
      <c r="D7" s="53"/>
      <c r="E7" s="53"/>
      <c r="F7" s="53"/>
      <c r="G7" s="53"/>
      <c r="H7" s="53"/>
      <c r="I7" s="53"/>
      <c r="J7" s="53"/>
      <c r="K7" s="53"/>
      <c r="L7" s="54"/>
      <c r="M7" s="54"/>
      <c r="N7" s="55"/>
      <c r="P7" s="45"/>
      <c r="Q7" s="52" t="str">
        <f>IF(Y5="","",VLOOKUP(Y5,仲買人等一覧!A5:S51,5,FALSE))</f>
        <v/>
      </c>
      <c r="R7" s="54"/>
      <c r="S7" s="54"/>
      <c r="T7" s="53"/>
      <c r="U7" s="53"/>
      <c r="V7" s="53"/>
      <c r="W7" s="53"/>
      <c r="X7" s="53"/>
      <c r="Y7" s="53"/>
      <c r="Z7" s="53"/>
      <c r="AA7" s="53"/>
      <c r="AB7" s="54"/>
      <c r="AC7" s="54"/>
      <c r="AD7" s="5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C7" s="6" t="s">
        <v>126</v>
      </c>
      <c r="BD7" s="8" t="s">
        <v>143</v>
      </c>
      <c r="BE7" s="8" t="s">
        <v>140</v>
      </c>
    </row>
    <row r="8" spans="1:57" x14ac:dyDescent="0.4">
      <c r="A8" s="52" t="str">
        <f>IF(I5="","",VLOOKUP(I5,参加店一覧!A5:N125,2,FALSE))</f>
        <v/>
      </c>
      <c r="B8" s="54"/>
      <c r="C8" s="53"/>
      <c r="D8" s="53"/>
      <c r="E8" s="53"/>
      <c r="F8" s="53"/>
      <c r="G8" s="53"/>
      <c r="H8" s="53"/>
      <c r="I8" s="53"/>
      <c r="J8" s="53"/>
      <c r="K8" s="53"/>
      <c r="L8" s="54"/>
      <c r="M8" s="54"/>
      <c r="N8" s="55"/>
      <c r="P8" s="45"/>
      <c r="Q8" s="52" t="str">
        <f>IF(Y5="","",VLOOKUP(Y5,仲買人等一覧!A5:S51,2,FALSE))</f>
        <v/>
      </c>
      <c r="R8" s="54"/>
      <c r="S8" s="54"/>
      <c r="T8" s="53"/>
      <c r="U8" s="53"/>
      <c r="V8" s="53"/>
      <c r="W8" s="53"/>
      <c r="X8" s="53"/>
      <c r="Y8" s="53"/>
      <c r="Z8" s="53"/>
      <c r="AA8" s="53"/>
      <c r="AB8" s="54"/>
      <c r="AC8" s="54"/>
      <c r="AD8" s="5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C8" s="6" t="s">
        <v>127</v>
      </c>
      <c r="BD8" s="8" t="s">
        <v>143</v>
      </c>
      <c r="BE8" s="8" t="s">
        <v>140</v>
      </c>
    </row>
    <row r="9" spans="1:57" x14ac:dyDescent="0.4">
      <c r="A9" s="56"/>
      <c r="B9" s="46"/>
      <c r="C9" s="46"/>
      <c r="D9" s="57"/>
      <c r="E9" s="57"/>
      <c r="F9" s="57"/>
      <c r="G9" s="57"/>
      <c r="H9" s="57"/>
      <c r="I9" s="57"/>
      <c r="J9" s="57"/>
      <c r="K9" s="57"/>
      <c r="L9" s="46"/>
      <c r="M9" s="46"/>
      <c r="N9" s="58"/>
      <c r="P9" s="45"/>
      <c r="Q9" s="56" t="str">
        <f>IF(Y5="","",VLOOKUP(Y5,仲買人等一覧!A5:S51,3,))</f>
        <v/>
      </c>
      <c r="R9" s="46"/>
      <c r="S9" s="46"/>
      <c r="T9" s="57"/>
      <c r="U9" s="57"/>
      <c r="V9" s="57"/>
      <c r="W9" s="57"/>
      <c r="X9" s="57"/>
      <c r="Y9" s="57"/>
      <c r="Z9" s="57"/>
      <c r="AA9" s="57"/>
      <c r="AB9" s="46"/>
      <c r="AC9" s="46"/>
      <c r="AD9" s="58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C9" s="6" t="s">
        <v>123</v>
      </c>
      <c r="BD9" s="8" t="s">
        <v>143</v>
      </c>
      <c r="BE9" s="8" t="s">
        <v>140</v>
      </c>
    </row>
    <row r="10" spans="1:57" ht="19.5" thickBot="1" x14ac:dyDescent="0.45">
      <c r="A10" s="45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45"/>
      <c r="N10" s="45"/>
      <c r="O10" s="45"/>
      <c r="P10" s="45"/>
      <c r="Q10" s="45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C10" s="6" t="s">
        <v>129</v>
      </c>
      <c r="BD10" s="8" t="s">
        <v>143</v>
      </c>
      <c r="BE10" s="8" t="s">
        <v>140</v>
      </c>
    </row>
    <row r="11" spans="1:57" ht="18.75" customHeight="1" x14ac:dyDescent="0.4">
      <c r="A11" s="123" t="s">
        <v>117</v>
      </c>
      <c r="B11" s="124"/>
      <c r="C11" s="125"/>
      <c r="D11" s="126" t="s">
        <v>118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144" t="s">
        <v>750</v>
      </c>
      <c r="P11" s="144"/>
      <c r="Q11" s="144"/>
      <c r="R11" s="144"/>
      <c r="S11" s="144"/>
      <c r="T11" s="124" t="s">
        <v>751</v>
      </c>
      <c r="U11" s="124"/>
      <c r="V11" s="124"/>
      <c r="W11" s="124"/>
      <c r="X11" s="125"/>
      <c r="Y11" s="126" t="s">
        <v>119</v>
      </c>
      <c r="Z11" s="124"/>
      <c r="AA11" s="124"/>
      <c r="AB11" s="124"/>
      <c r="AC11" s="124"/>
      <c r="AD11" s="125"/>
      <c r="AE11" s="126" t="s">
        <v>120</v>
      </c>
      <c r="AF11" s="124"/>
      <c r="AG11" s="125"/>
      <c r="AH11" s="126" t="s">
        <v>121</v>
      </c>
      <c r="AI11" s="124"/>
      <c r="AJ11" s="124"/>
      <c r="AK11" s="124"/>
      <c r="AL11" s="124"/>
      <c r="AM11" s="127"/>
      <c r="AN11" s="120" t="s">
        <v>749</v>
      </c>
      <c r="AO11" s="121"/>
      <c r="AP11" s="121"/>
      <c r="AQ11" s="121"/>
      <c r="AR11" s="121"/>
      <c r="AS11" s="121"/>
      <c r="AT11" s="128" t="s">
        <v>747</v>
      </c>
      <c r="AU11" s="128"/>
      <c r="AV11" s="128"/>
      <c r="AW11" s="128"/>
      <c r="AX11" s="118" t="s">
        <v>748</v>
      </c>
      <c r="AY11" s="118"/>
      <c r="AZ11" s="118"/>
      <c r="BA11" s="119"/>
      <c r="BC11" s="6" t="s">
        <v>133</v>
      </c>
      <c r="BD11" s="8" t="s">
        <v>143</v>
      </c>
      <c r="BE11" s="8" t="s">
        <v>140</v>
      </c>
    </row>
    <row r="12" spans="1:57" ht="20.100000000000001" customHeight="1" x14ac:dyDescent="0.15">
      <c r="A12" s="129" t="s">
        <v>122</v>
      </c>
      <c r="B12" s="130"/>
      <c r="C12" s="131"/>
      <c r="D12" s="132" t="s">
        <v>745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4"/>
      <c r="O12" s="97"/>
      <c r="P12" s="97"/>
      <c r="Q12" s="97"/>
      <c r="R12" s="97"/>
      <c r="S12" s="97"/>
      <c r="T12" s="98"/>
      <c r="U12" s="98"/>
      <c r="V12" s="98"/>
      <c r="W12" s="98"/>
      <c r="X12" s="99"/>
      <c r="Y12" s="135">
        <f>ROUND(O12*T12,0)</f>
        <v>0</v>
      </c>
      <c r="Z12" s="136"/>
      <c r="AA12" s="136"/>
      <c r="AB12" s="136"/>
      <c r="AC12" s="136"/>
      <c r="AD12" s="137"/>
      <c r="AE12" s="138" t="s">
        <v>124</v>
      </c>
      <c r="AF12" s="139"/>
      <c r="AG12" s="140"/>
      <c r="AH12" s="135">
        <f>ROUNDDOWN(Y12*1.08,0)</f>
        <v>0</v>
      </c>
      <c r="AI12" s="136"/>
      <c r="AJ12" s="136"/>
      <c r="AK12" s="136"/>
      <c r="AL12" s="136"/>
      <c r="AM12" s="141"/>
      <c r="AN12" s="111">
        <f>IF(T12&gt;AT12,ROUNDDOWN(AX12*O12,0),ROUNDDOWN(Y12/2,0))</f>
        <v>0</v>
      </c>
      <c r="AO12" s="112"/>
      <c r="AP12" s="112"/>
      <c r="AQ12" s="112"/>
      <c r="AR12" s="112"/>
      <c r="AS12" s="112"/>
      <c r="AT12" s="117">
        <f>IF(D12="シロサケ（生鮮）【鶴岡産】",2500,IF(D12="サワラ（生鮮）【鶴岡産】",2500,IF(D12="マダイ（天然 生鮮）【鶴岡産】",2500,IF(D12="ブリ・ワラサ・イナダ（天然 生鮮）【鶴岡産】",2500,IF(D12="タコ（生鮮）【鶴岡産】",2500, IF(D12="スルメイカ（生鮮）【鶴岡産】",2500,IF(D12="ハタハタ（鮮魚）【鶴岡産】",2500,IF(D12="ヒラメ（鮮魚）【鶴岡産】",2500,IF(D12="マダラ（鮮魚）【鶴岡産】",2500,IF(D12="マガレイ(クチボソカレイ）（鮮魚）【鶴岡産】",2500,IF(D12="マフグ（天然 生鮮）【鶴岡産】",2500,IF(D12="トラフグ（天然 生鮮）【鶴岡産】",5000,IF(D12="ホッコクアカエビ（生鮮）【鶴岡産】",5000,IF(D12="ズワイガニ（生鮮）【鶴岡産】",5000,IF(D12="ムツ(ノドグロ）（鮮魚）【鶴岡産】",5000,"")))))))))))))))</f>
        <v>5000</v>
      </c>
      <c r="AU12" s="117"/>
      <c r="AV12" s="117"/>
      <c r="AW12" s="117"/>
      <c r="AX12" s="117">
        <f>IF(D12="シロサケ（生鮮）【鶴岡産】",1250,IF(D12="サワラ（生鮮）【鶴岡産】",1250,IF(D12="マダイ（天然 生鮮）【鶴岡産】",1250,IF(D12="ブリ・ワラサ・イナダ（天然 生鮮）【鶴岡産】",1250,IF(D12="タコ（生鮮）【鶴岡産】",1250,IF(D12="スルメイカ（生鮮）【鶴岡産】",1250,IF(D12="ハタハタ（鮮魚）【鶴岡産】",1250,IF(D12="ヒラメ（鮮魚）【鶴岡産】",1250,IF(D12="マダラ（鮮魚）【鶴岡産】",1250,IF(D12="マガレイ(クチボソカレイ）（鮮魚）【鶴岡産】",1250,IF(D12="マフグ（天然 生鮮）【鶴岡産】",1250,IF(D12="トラフグ（天然 生鮮）【鶴岡産】",2500,IF(D12="ホッコクアカエビ（生鮮）【鶴岡産】",2500,IF(D12="ズワイガニ（生鮮）【鶴岡産】",2500,IF(D12="ムツ(ノドグロ）（鮮魚）【鶴岡産】",2500,"")))))))))))))))</f>
        <v>2500</v>
      </c>
      <c r="AY12" s="117"/>
      <c r="AZ12" s="117"/>
      <c r="BA12" s="143"/>
      <c r="BC12" s="6" t="s">
        <v>131</v>
      </c>
      <c r="BD12" s="8" t="s">
        <v>143</v>
      </c>
      <c r="BE12" s="8" t="s">
        <v>140</v>
      </c>
    </row>
    <row r="13" spans="1:57" ht="20.100000000000001" customHeight="1" x14ac:dyDescent="0.15">
      <c r="A13" s="129" t="s">
        <v>122</v>
      </c>
      <c r="B13" s="130"/>
      <c r="C13" s="131"/>
      <c r="D13" s="132" t="s">
        <v>730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97"/>
      <c r="P13" s="97"/>
      <c r="Q13" s="97"/>
      <c r="R13" s="97"/>
      <c r="S13" s="97"/>
      <c r="T13" s="98"/>
      <c r="U13" s="98"/>
      <c r="V13" s="98"/>
      <c r="W13" s="98"/>
      <c r="X13" s="99"/>
      <c r="Y13" s="135">
        <f t="shared" ref="Y13:Y26" si="0">ROUND(O13*T13,0)</f>
        <v>0</v>
      </c>
      <c r="Z13" s="136"/>
      <c r="AA13" s="136"/>
      <c r="AB13" s="136"/>
      <c r="AC13" s="136"/>
      <c r="AD13" s="137"/>
      <c r="AE13" s="138" t="s">
        <v>124</v>
      </c>
      <c r="AF13" s="139"/>
      <c r="AG13" s="140"/>
      <c r="AH13" s="135">
        <f t="shared" ref="AH13:AH26" si="1">ROUNDDOWN(Y13*1.08,0)</f>
        <v>0</v>
      </c>
      <c r="AI13" s="136"/>
      <c r="AJ13" s="136"/>
      <c r="AK13" s="136"/>
      <c r="AL13" s="136"/>
      <c r="AM13" s="141"/>
      <c r="AN13" s="111">
        <f t="shared" ref="AN13:AN26" si="2">IF(T13&gt;AT13,ROUNDDOWN(AX13*O13,0),ROUNDDOWN(Y13/2,0))</f>
        <v>0</v>
      </c>
      <c r="AO13" s="112"/>
      <c r="AP13" s="112"/>
      <c r="AQ13" s="112"/>
      <c r="AR13" s="112"/>
      <c r="AS13" s="112"/>
      <c r="AT13" s="113">
        <f t="shared" ref="AT13:AT26" si="3">IF(D13="シロサケ（生鮮）【鶴岡産】",2500,IF(D13="サワラ（生鮮）【鶴岡産】",2500,IF(D13="マダイ（天然 生鮮）【鶴岡産】",2500,IF(D13="ブリ・ワラサ・イナダ（天然 生鮮）【鶴岡産】",2500,IF(D13="タコ（生鮮）【鶴岡産】",2500, IF(D13="スルメイカ（生鮮）【鶴岡産】",2500,IF(D13="ハタハタ（鮮魚）【鶴岡産】",2500,IF(D13="ヒラメ（鮮魚）【鶴岡産】",2500,IF(D13="マダラ（鮮魚）【鶴岡産】",2500,IF(D13="マガレイ(クチボソカレイ）（鮮魚）【鶴岡産】",2500,IF(D13="マフグ（天然 生鮮）【鶴岡産】",2500,IF(D13="トラフグ（天然 生鮮）【鶴岡産】",5000,IF(D13="ホッコクアカエビ（生鮮）【鶴岡産】",5000,IF(D13="ズワイガニ（生鮮）【鶴岡産】",5000,IF(D13="ムツ(ノドグロ）（鮮魚）【鶴岡産】",5000,"")))))))))))))))</f>
        <v>5000</v>
      </c>
      <c r="AU13" s="114"/>
      <c r="AV13" s="114"/>
      <c r="AW13" s="115"/>
      <c r="AX13" s="113">
        <f t="shared" ref="AX13:AX26" si="4">IF(D13="シロサケ（生鮮）【鶴岡産】",1250,IF(D13="サワラ（生鮮）【鶴岡産】",1250,IF(D13="マダイ（天然 生鮮）【鶴岡産】",1250,IF(D13="ブリ・ワラサ・イナダ（天然 生鮮）【鶴岡産】",1250,IF(D13="タコ（生鮮）【鶴岡産】",1250,IF(D13="スルメイカ（生鮮）【鶴岡産】",1250,IF(D13="ハタハタ（鮮魚）【鶴岡産】",1250,IF(D13="ヒラメ（鮮魚）【鶴岡産】",1250,IF(D13="マダラ（鮮魚）【鶴岡産】",1250,IF(D13="マガレイ(クチボソカレイ）（鮮魚）【鶴岡産】",1250,IF(D13="マフグ（天然 生鮮）【鶴岡産】",1250,IF(D13="トラフグ（天然 生鮮）【鶴岡産】",2500,IF(D13="ホッコクアカエビ（生鮮）【鶴岡産】",2500,IF(D13="ズワイガニ（生鮮）【鶴岡産】",2500,IF(D13="ムツ(ノドグロ）（鮮魚）【鶴岡産】",2500,"")))))))))))))))</f>
        <v>2500</v>
      </c>
      <c r="AY13" s="114"/>
      <c r="AZ13" s="114"/>
      <c r="BA13" s="116"/>
      <c r="BC13" s="6" t="s">
        <v>130</v>
      </c>
      <c r="BD13" s="8" t="s">
        <v>143</v>
      </c>
      <c r="BE13" s="8" t="s">
        <v>140</v>
      </c>
    </row>
    <row r="14" spans="1:57" ht="20.100000000000001" customHeight="1" x14ac:dyDescent="0.15">
      <c r="A14" s="129" t="s">
        <v>122</v>
      </c>
      <c r="B14" s="130"/>
      <c r="C14" s="131"/>
      <c r="D14" s="132" t="s">
        <v>731</v>
      </c>
      <c r="E14" s="133"/>
      <c r="F14" s="133"/>
      <c r="G14" s="133"/>
      <c r="H14" s="133"/>
      <c r="I14" s="133"/>
      <c r="J14" s="133"/>
      <c r="K14" s="133"/>
      <c r="L14" s="133"/>
      <c r="M14" s="133"/>
      <c r="N14" s="134"/>
      <c r="O14" s="97"/>
      <c r="P14" s="97"/>
      <c r="Q14" s="97"/>
      <c r="R14" s="97"/>
      <c r="S14" s="97"/>
      <c r="T14" s="98"/>
      <c r="U14" s="98"/>
      <c r="V14" s="98"/>
      <c r="W14" s="98"/>
      <c r="X14" s="99"/>
      <c r="Y14" s="135">
        <f t="shared" si="0"/>
        <v>0</v>
      </c>
      <c r="Z14" s="136"/>
      <c r="AA14" s="136"/>
      <c r="AB14" s="136"/>
      <c r="AC14" s="136"/>
      <c r="AD14" s="137"/>
      <c r="AE14" s="138" t="s">
        <v>124</v>
      </c>
      <c r="AF14" s="139"/>
      <c r="AG14" s="140"/>
      <c r="AH14" s="135">
        <f t="shared" si="1"/>
        <v>0</v>
      </c>
      <c r="AI14" s="136"/>
      <c r="AJ14" s="136"/>
      <c r="AK14" s="136"/>
      <c r="AL14" s="136"/>
      <c r="AM14" s="141"/>
      <c r="AN14" s="111">
        <f t="shared" si="2"/>
        <v>0</v>
      </c>
      <c r="AO14" s="112"/>
      <c r="AP14" s="112"/>
      <c r="AQ14" s="112"/>
      <c r="AR14" s="112"/>
      <c r="AS14" s="112"/>
      <c r="AT14" s="113">
        <f t="shared" si="3"/>
        <v>5000</v>
      </c>
      <c r="AU14" s="114"/>
      <c r="AV14" s="114"/>
      <c r="AW14" s="115"/>
      <c r="AX14" s="113">
        <f t="shared" si="4"/>
        <v>2500</v>
      </c>
      <c r="AY14" s="114"/>
      <c r="AZ14" s="114"/>
      <c r="BA14" s="116"/>
      <c r="BC14" s="6" t="s">
        <v>746</v>
      </c>
      <c r="BD14" s="8" t="s">
        <v>143</v>
      </c>
      <c r="BE14" s="8" t="s">
        <v>140</v>
      </c>
    </row>
    <row r="15" spans="1:57" ht="20.100000000000001" customHeight="1" x14ac:dyDescent="0.15">
      <c r="A15" s="129" t="s">
        <v>122</v>
      </c>
      <c r="B15" s="130"/>
      <c r="C15" s="131"/>
      <c r="D15" s="132" t="s">
        <v>732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O15" s="97"/>
      <c r="P15" s="97"/>
      <c r="Q15" s="97"/>
      <c r="R15" s="97"/>
      <c r="S15" s="97"/>
      <c r="T15" s="98"/>
      <c r="U15" s="98"/>
      <c r="V15" s="98"/>
      <c r="W15" s="98"/>
      <c r="X15" s="99"/>
      <c r="Y15" s="135">
        <f t="shared" si="0"/>
        <v>0</v>
      </c>
      <c r="Z15" s="136"/>
      <c r="AA15" s="136"/>
      <c r="AB15" s="136"/>
      <c r="AC15" s="136"/>
      <c r="AD15" s="137"/>
      <c r="AE15" s="138" t="s">
        <v>124</v>
      </c>
      <c r="AF15" s="139"/>
      <c r="AG15" s="140"/>
      <c r="AH15" s="135">
        <f t="shared" si="1"/>
        <v>0</v>
      </c>
      <c r="AI15" s="136"/>
      <c r="AJ15" s="136"/>
      <c r="AK15" s="136"/>
      <c r="AL15" s="136"/>
      <c r="AM15" s="141"/>
      <c r="AN15" s="111">
        <f t="shared" si="2"/>
        <v>0</v>
      </c>
      <c r="AO15" s="112"/>
      <c r="AP15" s="112"/>
      <c r="AQ15" s="112"/>
      <c r="AR15" s="112"/>
      <c r="AS15" s="112"/>
      <c r="AT15" s="113">
        <f t="shared" si="3"/>
        <v>5000</v>
      </c>
      <c r="AU15" s="114"/>
      <c r="AV15" s="114"/>
      <c r="AW15" s="115"/>
      <c r="AX15" s="113">
        <f t="shared" si="4"/>
        <v>2500</v>
      </c>
      <c r="AY15" s="114"/>
      <c r="AZ15" s="114"/>
      <c r="BA15" s="116"/>
      <c r="BC15" s="6" t="s">
        <v>132</v>
      </c>
      <c r="BD15" s="8" t="s">
        <v>143</v>
      </c>
      <c r="BE15" s="8" t="s">
        <v>140</v>
      </c>
    </row>
    <row r="16" spans="1:57" ht="20.100000000000001" customHeight="1" x14ac:dyDescent="0.15">
      <c r="A16" s="129" t="s">
        <v>122</v>
      </c>
      <c r="B16" s="130"/>
      <c r="C16" s="131"/>
      <c r="D16" s="132" t="s">
        <v>733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4"/>
      <c r="O16" s="97"/>
      <c r="P16" s="97"/>
      <c r="Q16" s="97"/>
      <c r="R16" s="97"/>
      <c r="S16" s="97"/>
      <c r="T16" s="98"/>
      <c r="U16" s="98"/>
      <c r="V16" s="98"/>
      <c r="W16" s="98"/>
      <c r="X16" s="99"/>
      <c r="Y16" s="135">
        <f t="shared" si="0"/>
        <v>0</v>
      </c>
      <c r="Z16" s="136"/>
      <c r="AA16" s="136"/>
      <c r="AB16" s="136"/>
      <c r="AC16" s="136"/>
      <c r="AD16" s="137"/>
      <c r="AE16" s="138" t="s">
        <v>124</v>
      </c>
      <c r="AF16" s="139"/>
      <c r="AG16" s="140"/>
      <c r="AH16" s="135">
        <f t="shared" si="1"/>
        <v>0</v>
      </c>
      <c r="AI16" s="136"/>
      <c r="AJ16" s="136"/>
      <c r="AK16" s="136"/>
      <c r="AL16" s="136"/>
      <c r="AM16" s="141"/>
      <c r="AN16" s="111">
        <f t="shared" si="2"/>
        <v>0</v>
      </c>
      <c r="AO16" s="112"/>
      <c r="AP16" s="112"/>
      <c r="AQ16" s="112"/>
      <c r="AR16" s="112"/>
      <c r="AS16" s="112"/>
      <c r="AT16" s="113">
        <f t="shared" si="3"/>
        <v>2500</v>
      </c>
      <c r="AU16" s="114"/>
      <c r="AV16" s="114"/>
      <c r="AW16" s="115"/>
      <c r="AX16" s="113">
        <f t="shared" si="4"/>
        <v>1250</v>
      </c>
      <c r="AY16" s="114"/>
      <c r="AZ16" s="114"/>
      <c r="BA16" s="116"/>
      <c r="BC16" s="6" t="s">
        <v>128</v>
      </c>
      <c r="BD16" s="8" t="s">
        <v>143</v>
      </c>
      <c r="BE16" s="8" t="s">
        <v>140</v>
      </c>
    </row>
    <row r="17" spans="1:57" ht="20.100000000000001" customHeight="1" x14ac:dyDescent="0.15">
      <c r="A17" s="129" t="s">
        <v>122</v>
      </c>
      <c r="B17" s="130"/>
      <c r="C17" s="131"/>
      <c r="D17" s="132" t="s">
        <v>734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4"/>
      <c r="O17" s="97"/>
      <c r="P17" s="97"/>
      <c r="Q17" s="97"/>
      <c r="R17" s="97"/>
      <c r="S17" s="97"/>
      <c r="T17" s="98"/>
      <c r="U17" s="98"/>
      <c r="V17" s="98"/>
      <c r="W17" s="98"/>
      <c r="X17" s="99"/>
      <c r="Y17" s="135">
        <f t="shared" si="0"/>
        <v>0</v>
      </c>
      <c r="Z17" s="136"/>
      <c r="AA17" s="136"/>
      <c r="AB17" s="136"/>
      <c r="AC17" s="136"/>
      <c r="AD17" s="137"/>
      <c r="AE17" s="138" t="s">
        <v>124</v>
      </c>
      <c r="AF17" s="139"/>
      <c r="AG17" s="140"/>
      <c r="AH17" s="135">
        <f t="shared" si="1"/>
        <v>0</v>
      </c>
      <c r="AI17" s="136"/>
      <c r="AJ17" s="136"/>
      <c r="AK17" s="136"/>
      <c r="AL17" s="136"/>
      <c r="AM17" s="141"/>
      <c r="AN17" s="111">
        <f t="shared" si="2"/>
        <v>0</v>
      </c>
      <c r="AO17" s="112"/>
      <c r="AP17" s="112"/>
      <c r="AQ17" s="112"/>
      <c r="AR17" s="112"/>
      <c r="AS17" s="112"/>
      <c r="AT17" s="113">
        <f t="shared" si="3"/>
        <v>2500</v>
      </c>
      <c r="AU17" s="114"/>
      <c r="AV17" s="114"/>
      <c r="AW17" s="115"/>
      <c r="AX17" s="113">
        <f t="shared" si="4"/>
        <v>1250</v>
      </c>
      <c r="AY17" s="114"/>
      <c r="AZ17" s="114"/>
      <c r="BA17" s="116"/>
      <c r="BC17" s="6" t="s">
        <v>743</v>
      </c>
      <c r="BD17" s="8" t="s">
        <v>143</v>
      </c>
      <c r="BE17" s="8" t="s">
        <v>140</v>
      </c>
    </row>
    <row r="18" spans="1:57" ht="20.100000000000001" customHeight="1" x14ac:dyDescent="0.15">
      <c r="A18" s="129" t="s">
        <v>122</v>
      </c>
      <c r="B18" s="130"/>
      <c r="C18" s="131"/>
      <c r="D18" s="132" t="s">
        <v>123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4"/>
      <c r="O18" s="97"/>
      <c r="P18" s="97"/>
      <c r="Q18" s="97"/>
      <c r="R18" s="97"/>
      <c r="S18" s="97"/>
      <c r="T18" s="98"/>
      <c r="U18" s="98"/>
      <c r="V18" s="98"/>
      <c r="W18" s="98"/>
      <c r="X18" s="99"/>
      <c r="Y18" s="135">
        <f t="shared" si="0"/>
        <v>0</v>
      </c>
      <c r="Z18" s="136"/>
      <c r="AA18" s="136"/>
      <c r="AB18" s="136"/>
      <c r="AC18" s="136"/>
      <c r="AD18" s="137"/>
      <c r="AE18" s="138" t="s">
        <v>124</v>
      </c>
      <c r="AF18" s="139"/>
      <c r="AG18" s="140"/>
      <c r="AH18" s="135">
        <f t="shared" si="1"/>
        <v>0</v>
      </c>
      <c r="AI18" s="136"/>
      <c r="AJ18" s="136"/>
      <c r="AK18" s="136"/>
      <c r="AL18" s="136"/>
      <c r="AM18" s="141"/>
      <c r="AN18" s="111">
        <f t="shared" si="2"/>
        <v>0</v>
      </c>
      <c r="AO18" s="112"/>
      <c r="AP18" s="112"/>
      <c r="AQ18" s="112"/>
      <c r="AR18" s="112"/>
      <c r="AS18" s="112"/>
      <c r="AT18" s="113">
        <f t="shared" si="3"/>
        <v>2500</v>
      </c>
      <c r="AU18" s="114"/>
      <c r="AV18" s="114"/>
      <c r="AW18" s="115"/>
      <c r="AX18" s="113">
        <f t="shared" si="4"/>
        <v>1250</v>
      </c>
      <c r="AY18" s="114"/>
      <c r="AZ18" s="114"/>
      <c r="BA18" s="116"/>
    </row>
    <row r="19" spans="1:57" ht="20.100000000000001" customHeight="1" x14ac:dyDescent="0.15">
      <c r="A19" s="129" t="s">
        <v>122</v>
      </c>
      <c r="B19" s="130"/>
      <c r="C19" s="131"/>
      <c r="D19" s="132" t="s">
        <v>735</v>
      </c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97"/>
      <c r="P19" s="97"/>
      <c r="Q19" s="97"/>
      <c r="R19" s="97"/>
      <c r="S19" s="97"/>
      <c r="T19" s="98"/>
      <c r="U19" s="98"/>
      <c r="V19" s="98"/>
      <c r="W19" s="98"/>
      <c r="X19" s="99"/>
      <c r="Y19" s="135">
        <f t="shared" si="0"/>
        <v>0</v>
      </c>
      <c r="Z19" s="136"/>
      <c r="AA19" s="136"/>
      <c r="AB19" s="136"/>
      <c r="AC19" s="136"/>
      <c r="AD19" s="137"/>
      <c r="AE19" s="138" t="s">
        <v>124</v>
      </c>
      <c r="AF19" s="139"/>
      <c r="AG19" s="140"/>
      <c r="AH19" s="135">
        <f t="shared" si="1"/>
        <v>0</v>
      </c>
      <c r="AI19" s="136"/>
      <c r="AJ19" s="136"/>
      <c r="AK19" s="136"/>
      <c r="AL19" s="136"/>
      <c r="AM19" s="141"/>
      <c r="AN19" s="111">
        <f t="shared" si="2"/>
        <v>0</v>
      </c>
      <c r="AO19" s="112"/>
      <c r="AP19" s="112"/>
      <c r="AQ19" s="112"/>
      <c r="AR19" s="112"/>
      <c r="AS19" s="112"/>
      <c r="AT19" s="113">
        <f t="shared" si="3"/>
        <v>2500</v>
      </c>
      <c r="AU19" s="114"/>
      <c r="AV19" s="114"/>
      <c r="AW19" s="115"/>
      <c r="AX19" s="113">
        <f t="shared" si="4"/>
        <v>1250</v>
      </c>
      <c r="AY19" s="114"/>
      <c r="AZ19" s="114"/>
      <c r="BA19" s="116"/>
    </row>
    <row r="20" spans="1:57" ht="20.100000000000001" customHeight="1" x14ac:dyDescent="0.15">
      <c r="A20" s="129" t="s">
        <v>122</v>
      </c>
      <c r="B20" s="130"/>
      <c r="C20" s="131"/>
      <c r="D20" s="132" t="s">
        <v>736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4"/>
      <c r="O20" s="97"/>
      <c r="P20" s="97"/>
      <c r="Q20" s="97"/>
      <c r="R20" s="97"/>
      <c r="S20" s="97"/>
      <c r="T20" s="98"/>
      <c r="U20" s="98"/>
      <c r="V20" s="98"/>
      <c r="W20" s="98"/>
      <c r="X20" s="99"/>
      <c r="Y20" s="135">
        <f t="shared" si="0"/>
        <v>0</v>
      </c>
      <c r="Z20" s="136"/>
      <c r="AA20" s="136"/>
      <c r="AB20" s="136"/>
      <c r="AC20" s="136"/>
      <c r="AD20" s="137"/>
      <c r="AE20" s="138" t="s">
        <v>124</v>
      </c>
      <c r="AF20" s="139"/>
      <c r="AG20" s="140"/>
      <c r="AH20" s="135">
        <f t="shared" si="1"/>
        <v>0</v>
      </c>
      <c r="AI20" s="136"/>
      <c r="AJ20" s="136"/>
      <c r="AK20" s="136"/>
      <c r="AL20" s="136"/>
      <c r="AM20" s="141"/>
      <c r="AN20" s="111">
        <f t="shared" si="2"/>
        <v>0</v>
      </c>
      <c r="AO20" s="112"/>
      <c r="AP20" s="112"/>
      <c r="AQ20" s="112"/>
      <c r="AR20" s="112"/>
      <c r="AS20" s="112"/>
      <c r="AT20" s="113">
        <f t="shared" si="3"/>
        <v>2500</v>
      </c>
      <c r="AU20" s="114"/>
      <c r="AV20" s="114"/>
      <c r="AW20" s="115"/>
      <c r="AX20" s="113">
        <f t="shared" si="4"/>
        <v>1250</v>
      </c>
      <c r="AY20" s="114"/>
      <c r="AZ20" s="114"/>
      <c r="BA20" s="116"/>
    </row>
    <row r="21" spans="1:57" ht="20.100000000000001" customHeight="1" x14ac:dyDescent="0.15">
      <c r="A21" s="129" t="s">
        <v>122</v>
      </c>
      <c r="B21" s="130"/>
      <c r="C21" s="131"/>
      <c r="D21" s="132" t="s">
        <v>737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34"/>
      <c r="O21" s="97"/>
      <c r="P21" s="97"/>
      <c r="Q21" s="97"/>
      <c r="R21" s="97"/>
      <c r="S21" s="97"/>
      <c r="T21" s="98"/>
      <c r="U21" s="98"/>
      <c r="V21" s="98"/>
      <c r="W21" s="98"/>
      <c r="X21" s="99"/>
      <c r="Y21" s="135">
        <f t="shared" si="0"/>
        <v>0</v>
      </c>
      <c r="Z21" s="136"/>
      <c r="AA21" s="136"/>
      <c r="AB21" s="136"/>
      <c r="AC21" s="136"/>
      <c r="AD21" s="137"/>
      <c r="AE21" s="138" t="s">
        <v>124</v>
      </c>
      <c r="AF21" s="139"/>
      <c r="AG21" s="140"/>
      <c r="AH21" s="135">
        <f t="shared" si="1"/>
        <v>0</v>
      </c>
      <c r="AI21" s="136"/>
      <c r="AJ21" s="136"/>
      <c r="AK21" s="136"/>
      <c r="AL21" s="136"/>
      <c r="AM21" s="141"/>
      <c r="AN21" s="111">
        <f t="shared" si="2"/>
        <v>0</v>
      </c>
      <c r="AO21" s="112"/>
      <c r="AP21" s="112"/>
      <c r="AQ21" s="112"/>
      <c r="AR21" s="112"/>
      <c r="AS21" s="112"/>
      <c r="AT21" s="113">
        <f t="shared" si="3"/>
        <v>2500</v>
      </c>
      <c r="AU21" s="114"/>
      <c r="AV21" s="114"/>
      <c r="AW21" s="115"/>
      <c r="AX21" s="113">
        <f t="shared" si="4"/>
        <v>1250</v>
      </c>
      <c r="AY21" s="114"/>
      <c r="AZ21" s="114"/>
      <c r="BA21" s="116"/>
    </row>
    <row r="22" spans="1:57" ht="20.100000000000001" customHeight="1" x14ac:dyDescent="0.15">
      <c r="A22" s="129" t="s">
        <v>122</v>
      </c>
      <c r="B22" s="130"/>
      <c r="C22" s="131"/>
      <c r="D22" s="132" t="s">
        <v>738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34"/>
      <c r="O22" s="97"/>
      <c r="P22" s="97"/>
      <c r="Q22" s="97"/>
      <c r="R22" s="97"/>
      <c r="S22" s="97"/>
      <c r="T22" s="98"/>
      <c r="U22" s="98"/>
      <c r="V22" s="98"/>
      <c r="W22" s="98"/>
      <c r="X22" s="99"/>
      <c r="Y22" s="135">
        <f t="shared" si="0"/>
        <v>0</v>
      </c>
      <c r="Z22" s="136"/>
      <c r="AA22" s="136"/>
      <c r="AB22" s="136"/>
      <c r="AC22" s="136"/>
      <c r="AD22" s="137"/>
      <c r="AE22" s="138" t="s">
        <v>124</v>
      </c>
      <c r="AF22" s="139"/>
      <c r="AG22" s="140"/>
      <c r="AH22" s="135">
        <f t="shared" si="1"/>
        <v>0</v>
      </c>
      <c r="AI22" s="136"/>
      <c r="AJ22" s="136"/>
      <c r="AK22" s="136"/>
      <c r="AL22" s="136"/>
      <c r="AM22" s="141"/>
      <c r="AN22" s="111">
        <f t="shared" si="2"/>
        <v>0</v>
      </c>
      <c r="AO22" s="112"/>
      <c r="AP22" s="112"/>
      <c r="AQ22" s="112"/>
      <c r="AR22" s="112"/>
      <c r="AS22" s="112"/>
      <c r="AT22" s="113">
        <f t="shared" si="3"/>
        <v>2500</v>
      </c>
      <c r="AU22" s="114"/>
      <c r="AV22" s="114"/>
      <c r="AW22" s="115"/>
      <c r="AX22" s="113">
        <f t="shared" si="4"/>
        <v>1250</v>
      </c>
      <c r="AY22" s="114"/>
      <c r="AZ22" s="114"/>
      <c r="BA22" s="116"/>
    </row>
    <row r="23" spans="1:57" ht="20.100000000000001" customHeight="1" x14ac:dyDescent="0.15">
      <c r="A23" s="129" t="s">
        <v>122</v>
      </c>
      <c r="B23" s="130"/>
      <c r="C23" s="131"/>
      <c r="D23" s="132" t="s">
        <v>746</v>
      </c>
      <c r="E23" s="133"/>
      <c r="F23" s="133"/>
      <c r="G23" s="133"/>
      <c r="H23" s="133"/>
      <c r="I23" s="133"/>
      <c r="J23" s="133"/>
      <c r="K23" s="133"/>
      <c r="L23" s="133"/>
      <c r="M23" s="133"/>
      <c r="N23" s="134"/>
      <c r="O23" s="97"/>
      <c r="P23" s="97"/>
      <c r="Q23" s="97"/>
      <c r="R23" s="97"/>
      <c r="S23" s="97"/>
      <c r="T23" s="98"/>
      <c r="U23" s="98"/>
      <c r="V23" s="98"/>
      <c r="W23" s="98"/>
      <c r="X23" s="99"/>
      <c r="Y23" s="135">
        <f t="shared" si="0"/>
        <v>0</v>
      </c>
      <c r="Z23" s="136"/>
      <c r="AA23" s="136"/>
      <c r="AB23" s="136"/>
      <c r="AC23" s="136"/>
      <c r="AD23" s="137"/>
      <c r="AE23" s="138" t="s">
        <v>124</v>
      </c>
      <c r="AF23" s="139"/>
      <c r="AG23" s="140"/>
      <c r="AH23" s="135">
        <f t="shared" si="1"/>
        <v>0</v>
      </c>
      <c r="AI23" s="136"/>
      <c r="AJ23" s="136"/>
      <c r="AK23" s="136"/>
      <c r="AL23" s="136"/>
      <c r="AM23" s="141"/>
      <c r="AN23" s="111">
        <f t="shared" si="2"/>
        <v>0</v>
      </c>
      <c r="AO23" s="112"/>
      <c r="AP23" s="112"/>
      <c r="AQ23" s="112"/>
      <c r="AR23" s="112"/>
      <c r="AS23" s="112"/>
      <c r="AT23" s="113">
        <f t="shared" si="3"/>
        <v>2500</v>
      </c>
      <c r="AU23" s="114"/>
      <c r="AV23" s="114"/>
      <c r="AW23" s="115"/>
      <c r="AX23" s="113">
        <f t="shared" si="4"/>
        <v>1250</v>
      </c>
      <c r="AY23" s="114"/>
      <c r="AZ23" s="114"/>
      <c r="BA23" s="116"/>
    </row>
    <row r="24" spans="1:57" ht="20.100000000000001" customHeight="1" x14ac:dyDescent="0.15">
      <c r="A24" s="129" t="s">
        <v>122</v>
      </c>
      <c r="B24" s="130"/>
      <c r="C24" s="131"/>
      <c r="D24" s="132" t="s">
        <v>739</v>
      </c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O24" s="97"/>
      <c r="P24" s="97"/>
      <c r="Q24" s="97"/>
      <c r="R24" s="97"/>
      <c r="S24" s="97"/>
      <c r="T24" s="98"/>
      <c r="U24" s="98"/>
      <c r="V24" s="98"/>
      <c r="W24" s="98"/>
      <c r="X24" s="99"/>
      <c r="Y24" s="135">
        <f t="shared" si="0"/>
        <v>0</v>
      </c>
      <c r="Z24" s="136"/>
      <c r="AA24" s="136"/>
      <c r="AB24" s="136"/>
      <c r="AC24" s="136"/>
      <c r="AD24" s="137"/>
      <c r="AE24" s="138" t="s">
        <v>124</v>
      </c>
      <c r="AF24" s="139"/>
      <c r="AG24" s="140"/>
      <c r="AH24" s="135">
        <f t="shared" si="1"/>
        <v>0</v>
      </c>
      <c r="AI24" s="136"/>
      <c r="AJ24" s="136"/>
      <c r="AK24" s="136"/>
      <c r="AL24" s="136"/>
      <c r="AM24" s="141"/>
      <c r="AN24" s="111">
        <f t="shared" si="2"/>
        <v>0</v>
      </c>
      <c r="AO24" s="112"/>
      <c r="AP24" s="112"/>
      <c r="AQ24" s="112"/>
      <c r="AR24" s="112"/>
      <c r="AS24" s="112"/>
      <c r="AT24" s="113">
        <f t="shared" si="3"/>
        <v>2500</v>
      </c>
      <c r="AU24" s="114"/>
      <c r="AV24" s="114"/>
      <c r="AW24" s="115"/>
      <c r="AX24" s="113">
        <f t="shared" si="4"/>
        <v>1250</v>
      </c>
      <c r="AY24" s="114"/>
      <c r="AZ24" s="114"/>
      <c r="BA24" s="116"/>
    </row>
    <row r="25" spans="1:57" ht="20.100000000000001" customHeight="1" x14ac:dyDescent="0.15">
      <c r="A25" s="129" t="s">
        <v>122</v>
      </c>
      <c r="B25" s="130"/>
      <c r="C25" s="131"/>
      <c r="D25" s="132" t="s">
        <v>740</v>
      </c>
      <c r="E25" s="133"/>
      <c r="F25" s="133"/>
      <c r="G25" s="133"/>
      <c r="H25" s="133"/>
      <c r="I25" s="133"/>
      <c r="J25" s="133"/>
      <c r="K25" s="133"/>
      <c r="L25" s="133"/>
      <c r="M25" s="133"/>
      <c r="N25" s="134"/>
      <c r="O25" s="97"/>
      <c r="P25" s="97"/>
      <c r="Q25" s="97"/>
      <c r="R25" s="97"/>
      <c r="S25" s="97"/>
      <c r="T25" s="98"/>
      <c r="U25" s="98"/>
      <c r="V25" s="98"/>
      <c r="W25" s="98"/>
      <c r="X25" s="99"/>
      <c r="Y25" s="135">
        <f t="shared" si="0"/>
        <v>0</v>
      </c>
      <c r="Z25" s="136"/>
      <c r="AA25" s="136"/>
      <c r="AB25" s="136"/>
      <c r="AC25" s="136"/>
      <c r="AD25" s="137"/>
      <c r="AE25" s="138" t="s">
        <v>124</v>
      </c>
      <c r="AF25" s="139"/>
      <c r="AG25" s="140"/>
      <c r="AH25" s="135">
        <f t="shared" si="1"/>
        <v>0</v>
      </c>
      <c r="AI25" s="136"/>
      <c r="AJ25" s="136"/>
      <c r="AK25" s="136"/>
      <c r="AL25" s="136"/>
      <c r="AM25" s="141"/>
      <c r="AN25" s="111">
        <f t="shared" si="2"/>
        <v>0</v>
      </c>
      <c r="AO25" s="112"/>
      <c r="AP25" s="112"/>
      <c r="AQ25" s="112"/>
      <c r="AR25" s="112"/>
      <c r="AS25" s="112"/>
      <c r="AT25" s="113">
        <f t="shared" si="3"/>
        <v>2500</v>
      </c>
      <c r="AU25" s="114"/>
      <c r="AV25" s="114"/>
      <c r="AW25" s="115"/>
      <c r="AX25" s="113">
        <f t="shared" si="4"/>
        <v>1250</v>
      </c>
      <c r="AY25" s="114"/>
      <c r="AZ25" s="114"/>
      <c r="BA25" s="116"/>
    </row>
    <row r="26" spans="1:57" ht="20.100000000000001" customHeight="1" x14ac:dyDescent="0.15">
      <c r="A26" s="129" t="s">
        <v>122</v>
      </c>
      <c r="B26" s="130"/>
      <c r="C26" s="131"/>
      <c r="D26" s="132" t="s">
        <v>743</v>
      </c>
      <c r="E26" s="133"/>
      <c r="F26" s="133"/>
      <c r="G26" s="133"/>
      <c r="H26" s="133"/>
      <c r="I26" s="133"/>
      <c r="J26" s="133"/>
      <c r="K26" s="133"/>
      <c r="L26" s="133"/>
      <c r="M26" s="133"/>
      <c r="N26" s="134"/>
      <c r="O26" s="97"/>
      <c r="P26" s="97"/>
      <c r="Q26" s="97"/>
      <c r="R26" s="97"/>
      <c r="S26" s="97"/>
      <c r="T26" s="98"/>
      <c r="U26" s="98"/>
      <c r="V26" s="98"/>
      <c r="W26" s="98"/>
      <c r="X26" s="99"/>
      <c r="Y26" s="135">
        <f t="shared" si="0"/>
        <v>0</v>
      </c>
      <c r="Z26" s="136"/>
      <c r="AA26" s="136"/>
      <c r="AB26" s="136"/>
      <c r="AC26" s="136"/>
      <c r="AD26" s="137"/>
      <c r="AE26" s="138" t="s">
        <v>124</v>
      </c>
      <c r="AF26" s="139"/>
      <c r="AG26" s="140"/>
      <c r="AH26" s="135">
        <f t="shared" si="1"/>
        <v>0</v>
      </c>
      <c r="AI26" s="136"/>
      <c r="AJ26" s="136"/>
      <c r="AK26" s="136"/>
      <c r="AL26" s="136"/>
      <c r="AM26" s="141"/>
      <c r="AN26" s="111">
        <f t="shared" si="2"/>
        <v>0</v>
      </c>
      <c r="AO26" s="112"/>
      <c r="AP26" s="112"/>
      <c r="AQ26" s="112"/>
      <c r="AR26" s="112"/>
      <c r="AS26" s="112"/>
      <c r="AT26" s="113">
        <f t="shared" si="3"/>
        <v>2500</v>
      </c>
      <c r="AU26" s="114"/>
      <c r="AV26" s="114"/>
      <c r="AW26" s="115"/>
      <c r="AX26" s="113">
        <f t="shared" si="4"/>
        <v>1250</v>
      </c>
      <c r="AY26" s="114"/>
      <c r="AZ26" s="114"/>
      <c r="BA26" s="116"/>
    </row>
    <row r="27" spans="1:57" ht="20.100000000000001" customHeight="1" thickBot="1" x14ac:dyDescent="0.2">
      <c r="A27" s="61"/>
      <c r="B27" s="62"/>
      <c r="C27" s="63"/>
      <c r="D27" s="100" t="s">
        <v>125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  <c r="Y27" s="107">
        <f>SUM(Y12:AD26)</f>
        <v>0</v>
      </c>
      <c r="Z27" s="108"/>
      <c r="AA27" s="108"/>
      <c r="AB27" s="108"/>
      <c r="AC27" s="108"/>
      <c r="AD27" s="109"/>
      <c r="AE27" s="100" t="s">
        <v>124</v>
      </c>
      <c r="AF27" s="101"/>
      <c r="AG27" s="102"/>
      <c r="AH27" s="107">
        <f>SUM(AH12:AM26)</f>
        <v>0</v>
      </c>
      <c r="AI27" s="108"/>
      <c r="AJ27" s="108"/>
      <c r="AK27" s="108"/>
      <c r="AL27" s="108"/>
      <c r="AM27" s="110"/>
      <c r="AN27" s="103">
        <f>SUM(AN12:AS26)</f>
        <v>0</v>
      </c>
      <c r="AO27" s="104"/>
      <c r="AP27" s="104"/>
      <c r="AQ27" s="104"/>
      <c r="AR27" s="104"/>
      <c r="AS27" s="105"/>
      <c r="AT27" s="94"/>
      <c r="AU27" s="95"/>
      <c r="AV27" s="95"/>
      <c r="AW27" s="106"/>
      <c r="AX27" s="94"/>
      <c r="AY27" s="95"/>
      <c r="AZ27" s="95"/>
      <c r="BA27" s="96"/>
    </row>
    <row r="28" spans="1:57" x14ac:dyDescent="0.4">
      <c r="AN28" s="69" t="s">
        <v>753</v>
      </c>
    </row>
  </sheetData>
  <mergeCells count="170">
    <mergeCell ref="A26:C26"/>
    <mergeCell ref="D26:N26"/>
    <mergeCell ref="Y26:AD26"/>
    <mergeCell ref="A25:C25"/>
    <mergeCell ref="D25:N25"/>
    <mergeCell ref="Y25:AD25"/>
    <mergeCell ref="AE25:AG25"/>
    <mergeCell ref="AH25:AM25"/>
    <mergeCell ref="A24:C24"/>
    <mergeCell ref="D24:N24"/>
    <mergeCell ref="Y24:AD24"/>
    <mergeCell ref="AE24:AG24"/>
    <mergeCell ref="AH24:AM24"/>
    <mergeCell ref="AE26:AG26"/>
    <mergeCell ref="AH26:AM26"/>
    <mergeCell ref="A21:C21"/>
    <mergeCell ref="D21:N21"/>
    <mergeCell ref="Y21:AD21"/>
    <mergeCell ref="AE21:AG21"/>
    <mergeCell ref="AH21:AM21"/>
    <mergeCell ref="O21:S21"/>
    <mergeCell ref="T21:X21"/>
    <mergeCell ref="A23:C23"/>
    <mergeCell ref="D23:N23"/>
    <mergeCell ref="Y23:AD23"/>
    <mergeCell ref="AE23:AG23"/>
    <mergeCell ref="A22:C22"/>
    <mergeCell ref="D22:N22"/>
    <mergeCell ref="Y22:AD22"/>
    <mergeCell ref="O22:S22"/>
    <mergeCell ref="T22:X22"/>
    <mergeCell ref="O23:S23"/>
    <mergeCell ref="T23:X23"/>
    <mergeCell ref="AH23:AM23"/>
    <mergeCell ref="AE22:AG22"/>
    <mergeCell ref="AH22:AM22"/>
    <mergeCell ref="A20:C20"/>
    <mergeCell ref="D20:N20"/>
    <mergeCell ref="Y20:AD20"/>
    <mergeCell ref="AE20:AG20"/>
    <mergeCell ref="AH20:AM20"/>
    <mergeCell ref="AE18:AG18"/>
    <mergeCell ref="AH18:AM18"/>
    <mergeCell ref="A19:C19"/>
    <mergeCell ref="D19:N19"/>
    <mergeCell ref="Y19:AD19"/>
    <mergeCell ref="AE19:AG19"/>
    <mergeCell ref="A18:C18"/>
    <mergeCell ref="D18:N18"/>
    <mergeCell ref="Y18:AD18"/>
    <mergeCell ref="AH19:AM19"/>
    <mergeCell ref="O18:S18"/>
    <mergeCell ref="T18:X18"/>
    <mergeCell ref="O19:S19"/>
    <mergeCell ref="T19:X19"/>
    <mergeCell ref="O20:S20"/>
    <mergeCell ref="T20:X20"/>
    <mergeCell ref="A16:C16"/>
    <mergeCell ref="D16:N16"/>
    <mergeCell ref="Y16:AD16"/>
    <mergeCell ref="AE16:AG16"/>
    <mergeCell ref="AH16:AM16"/>
    <mergeCell ref="A17:C17"/>
    <mergeCell ref="D17:N17"/>
    <mergeCell ref="Y17:AD17"/>
    <mergeCell ref="AE17:AG17"/>
    <mergeCell ref="AH17:AM17"/>
    <mergeCell ref="O16:S16"/>
    <mergeCell ref="T16:X16"/>
    <mergeCell ref="O17:S17"/>
    <mergeCell ref="T17:X17"/>
    <mergeCell ref="A15:C15"/>
    <mergeCell ref="D15:N15"/>
    <mergeCell ref="Y15:AD15"/>
    <mergeCell ref="AE15:AG15"/>
    <mergeCell ref="A14:C14"/>
    <mergeCell ref="D14:N14"/>
    <mergeCell ref="Y14:AD14"/>
    <mergeCell ref="AH15:AM15"/>
    <mergeCell ref="O13:S13"/>
    <mergeCell ref="T13:X13"/>
    <mergeCell ref="O14:S14"/>
    <mergeCell ref="T14:X14"/>
    <mergeCell ref="O15:S15"/>
    <mergeCell ref="T15:X15"/>
    <mergeCell ref="T11:X11"/>
    <mergeCell ref="T12:X12"/>
    <mergeCell ref="O12:S12"/>
    <mergeCell ref="A13:C13"/>
    <mergeCell ref="D13:N13"/>
    <mergeCell ref="Y13:AD13"/>
    <mergeCell ref="AE13:AG13"/>
    <mergeCell ref="AH13:AM13"/>
    <mergeCell ref="AE14:AG14"/>
    <mergeCell ref="AH14:AM14"/>
    <mergeCell ref="AT18:AW18"/>
    <mergeCell ref="AX18:BA18"/>
    <mergeCell ref="AX19:BA19"/>
    <mergeCell ref="AT16:AW16"/>
    <mergeCell ref="AX16:BA16"/>
    <mergeCell ref="AT21:AW21"/>
    <mergeCell ref="AX21:BA21"/>
    <mergeCell ref="A1:BA1"/>
    <mergeCell ref="A11:C11"/>
    <mergeCell ref="D11:N11"/>
    <mergeCell ref="Y11:AD11"/>
    <mergeCell ref="AE11:AG11"/>
    <mergeCell ref="AH11:AM11"/>
    <mergeCell ref="AT11:AW11"/>
    <mergeCell ref="A12:C12"/>
    <mergeCell ref="D12:N12"/>
    <mergeCell ref="Y12:AD12"/>
    <mergeCell ref="AE12:AG12"/>
    <mergeCell ref="AH12:AM12"/>
    <mergeCell ref="I5:J5"/>
    <mergeCell ref="Y5:Z5"/>
    <mergeCell ref="AX12:BA12"/>
    <mergeCell ref="AN12:AS12"/>
    <mergeCell ref="O11:S11"/>
    <mergeCell ref="AN13:AS13"/>
    <mergeCell ref="AN14:AS14"/>
    <mergeCell ref="AT12:AW12"/>
    <mergeCell ref="AX11:BA11"/>
    <mergeCell ref="AT13:AW13"/>
    <mergeCell ref="AX13:BA13"/>
    <mergeCell ref="AT14:AW14"/>
    <mergeCell ref="AX14:BA14"/>
    <mergeCell ref="AT15:AW15"/>
    <mergeCell ref="AX15:BA15"/>
    <mergeCell ref="AN11:AS11"/>
    <mergeCell ref="AT22:AW22"/>
    <mergeCell ref="AX22:BA22"/>
    <mergeCell ref="AT23:AW23"/>
    <mergeCell ref="AX23:BA23"/>
    <mergeCell ref="AT24:AW24"/>
    <mergeCell ref="AX24:BA24"/>
    <mergeCell ref="AT25:AW25"/>
    <mergeCell ref="AX25:BA25"/>
    <mergeCell ref="AN15:AS15"/>
    <mergeCell ref="AN21:AS21"/>
    <mergeCell ref="AN22:AS22"/>
    <mergeCell ref="AN23:AS23"/>
    <mergeCell ref="AN24:AS24"/>
    <mergeCell ref="AN25:AS25"/>
    <mergeCell ref="AN16:AS16"/>
    <mergeCell ref="AN17:AS17"/>
    <mergeCell ref="AN18:AS18"/>
    <mergeCell ref="AN19:AS19"/>
    <mergeCell ref="AN20:AS20"/>
    <mergeCell ref="AT19:AW19"/>
    <mergeCell ref="AT20:AW20"/>
    <mergeCell ref="AX20:BA20"/>
    <mergeCell ref="AT17:AW17"/>
    <mergeCell ref="AX17:BA17"/>
    <mergeCell ref="AX27:BA27"/>
    <mergeCell ref="O24:S24"/>
    <mergeCell ref="T24:X24"/>
    <mergeCell ref="O25:S25"/>
    <mergeCell ref="T25:X25"/>
    <mergeCell ref="O26:S26"/>
    <mergeCell ref="T26:X26"/>
    <mergeCell ref="D27:X27"/>
    <mergeCell ref="AN27:AS27"/>
    <mergeCell ref="AT27:AW27"/>
    <mergeCell ref="Y27:AD27"/>
    <mergeCell ref="AE27:AG27"/>
    <mergeCell ref="AH27:AM27"/>
    <mergeCell ref="AN26:AS26"/>
    <mergeCell ref="AT26:AW26"/>
    <mergeCell ref="AX26:BA26"/>
  </mergeCells>
  <phoneticPr fontId="2"/>
  <pageMargins left="0.70866141732283472" right="0.70866141732283472" top="0.74803149606299213" bottom="0.74803149606299213" header="0.31496062992125984" footer="0.31496062992125984"/>
  <pageSetup paperSize="9" scale="90" orientation="landscape" r:id="rId1"/>
  <colBreaks count="1" manualBreakCount="1">
    <brk id="5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E28"/>
  <sheetViews>
    <sheetView view="pageBreakPreview" zoomScale="85" zoomScaleNormal="85" zoomScaleSheetLayoutView="85" workbookViewId="0">
      <selection sqref="A1:BA1"/>
    </sheetView>
  </sheetViews>
  <sheetFormatPr defaultRowHeight="18.75" x14ac:dyDescent="0.4"/>
  <cols>
    <col min="1" max="53" width="2.5" customWidth="1"/>
    <col min="54" max="54" width="3.625" customWidth="1"/>
    <col min="55" max="55" width="43.875" customWidth="1"/>
    <col min="56" max="57" width="20.625" customWidth="1"/>
  </cols>
  <sheetData>
    <row r="1" spans="1:57" x14ac:dyDescent="0.4">
      <c r="A1" s="122" t="s">
        <v>752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</row>
    <row r="2" spans="1:57" x14ac:dyDescent="0.4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6" t="s">
        <v>153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C2" s="7" t="s">
        <v>141</v>
      </c>
      <c r="BD2" s="7" t="s">
        <v>154</v>
      </c>
      <c r="BE2" s="7" t="s">
        <v>155</v>
      </c>
    </row>
    <row r="3" spans="1:57" x14ac:dyDescent="0.4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7" t="s">
        <v>113</v>
      </c>
      <c r="S3" s="47"/>
      <c r="T3" s="47"/>
      <c r="U3" s="47"/>
      <c r="V3" s="46"/>
      <c r="W3" s="46"/>
      <c r="X3" s="46"/>
      <c r="Y3" s="46"/>
      <c r="Z3" s="46"/>
      <c r="AA3" s="46"/>
      <c r="AB3" s="46"/>
      <c r="AC3" s="46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C3" s="6" t="s">
        <v>136</v>
      </c>
      <c r="BD3" s="8" t="s">
        <v>142</v>
      </c>
      <c r="BE3" s="8" t="s">
        <v>139</v>
      </c>
    </row>
    <row r="4" spans="1:57" x14ac:dyDescent="0.4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C4" s="6" t="s">
        <v>134</v>
      </c>
      <c r="BD4" s="8" t="s">
        <v>142</v>
      </c>
      <c r="BE4" s="8" t="s">
        <v>139</v>
      </c>
    </row>
    <row r="5" spans="1:57" x14ac:dyDescent="0.4">
      <c r="A5" s="48" t="s">
        <v>114</v>
      </c>
      <c r="B5" s="49"/>
      <c r="C5" s="49"/>
      <c r="D5" s="49"/>
      <c r="E5" s="49"/>
      <c r="F5" s="49"/>
      <c r="G5" s="49"/>
      <c r="H5" s="49"/>
      <c r="I5" s="142"/>
      <c r="J5" s="142"/>
      <c r="K5" s="60" t="s">
        <v>115</v>
      </c>
      <c r="L5" s="50"/>
      <c r="M5" s="50"/>
      <c r="N5" s="51"/>
      <c r="P5" s="45"/>
      <c r="Q5" s="48" t="s">
        <v>116</v>
      </c>
      <c r="R5" s="49"/>
      <c r="S5" s="49"/>
      <c r="T5" s="49"/>
      <c r="U5" s="49"/>
      <c r="V5" s="49"/>
      <c r="W5" s="49"/>
      <c r="X5" s="49"/>
      <c r="Y5" s="142"/>
      <c r="Z5" s="142"/>
      <c r="AA5" s="49" t="s">
        <v>115</v>
      </c>
      <c r="AB5" s="50"/>
      <c r="AC5" s="50"/>
      <c r="AD5" s="51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C5" s="6" t="s">
        <v>137</v>
      </c>
      <c r="BD5" s="8" t="s">
        <v>142</v>
      </c>
      <c r="BE5" s="8" t="s">
        <v>139</v>
      </c>
    </row>
    <row r="6" spans="1:57" x14ac:dyDescent="0.4">
      <c r="A6" s="52" t="str">
        <f>IF(I5="","","〒")</f>
        <v/>
      </c>
      <c r="B6" s="53" t="str">
        <f>IF(I5="","",VLOOKUP(I5,参加店一覧!A5:N120,7,))</f>
        <v/>
      </c>
      <c r="C6" s="53"/>
      <c r="D6" s="53"/>
      <c r="E6" s="53"/>
      <c r="F6" s="53"/>
      <c r="G6" s="53"/>
      <c r="H6" s="53"/>
      <c r="I6" s="53"/>
      <c r="J6" s="53"/>
      <c r="K6" s="53"/>
      <c r="L6" s="54"/>
      <c r="M6" s="54"/>
      <c r="N6" s="55"/>
      <c r="P6" s="45"/>
      <c r="Q6" s="52" t="str">
        <f>IF(Y5="","","〒")</f>
        <v/>
      </c>
      <c r="R6" s="53" t="str">
        <f>IF(Y5="","",VLOOKUP(Y5,仲買人等一覧!A5:S51,4,FALSE))</f>
        <v/>
      </c>
      <c r="S6" s="54"/>
      <c r="T6" s="53"/>
      <c r="U6" s="53"/>
      <c r="V6" s="53"/>
      <c r="W6" s="53"/>
      <c r="X6" s="53"/>
      <c r="Y6" s="53"/>
      <c r="Z6" s="53"/>
      <c r="AA6" s="53"/>
      <c r="AB6" s="54"/>
      <c r="AC6" s="54"/>
      <c r="AD6" s="55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C6" s="6" t="s">
        <v>135</v>
      </c>
      <c r="BD6" s="8" t="s">
        <v>142</v>
      </c>
      <c r="BE6" s="8" t="s">
        <v>139</v>
      </c>
    </row>
    <row r="7" spans="1:57" x14ac:dyDescent="0.4">
      <c r="A7" s="52" t="str">
        <f>IF(I5="","",VLOOKUP(I5,参加店一覧!A5:N120,8,FALSE))</f>
        <v/>
      </c>
      <c r="B7" s="54"/>
      <c r="C7" s="53"/>
      <c r="D7" s="53"/>
      <c r="E7" s="53"/>
      <c r="F7" s="53"/>
      <c r="G7" s="53"/>
      <c r="H7" s="53"/>
      <c r="I7" s="53"/>
      <c r="J7" s="53"/>
      <c r="K7" s="53"/>
      <c r="L7" s="54"/>
      <c r="M7" s="54"/>
      <c r="N7" s="55"/>
      <c r="P7" s="45"/>
      <c r="Q7" s="52" t="str">
        <f>IF(Y5="","",VLOOKUP(Y5,仲買人等一覧!A5:S51,5,FALSE))</f>
        <v/>
      </c>
      <c r="R7" s="54"/>
      <c r="S7" s="54"/>
      <c r="T7" s="53"/>
      <c r="U7" s="53"/>
      <c r="V7" s="53"/>
      <c r="W7" s="53"/>
      <c r="X7" s="53"/>
      <c r="Y7" s="53"/>
      <c r="Z7" s="53"/>
      <c r="AA7" s="53"/>
      <c r="AB7" s="54"/>
      <c r="AC7" s="54"/>
      <c r="AD7" s="55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C7" s="6" t="s">
        <v>126</v>
      </c>
      <c r="BD7" s="8" t="s">
        <v>143</v>
      </c>
      <c r="BE7" s="8" t="s">
        <v>140</v>
      </c>
    </row>
    <row r="8" spans="1:57" x14ac:dyDescent="0.4">
      <c r="A8" s="52" t="str">
        <f>IF(I5="","",VLOOKUP(I5,参加店一覧!A5:N120,2,FALSE))</f>
        <v/>
      </c>
      <c r="B8" s="54"/>
      <c r="C8" s="53"/>
      <c r="D8" s="53"/>
      <c r="E8" s="53"/>
      <c r="F8" s="53"/>
      <c r="G8" s="53"/>
      <c r="H8" s="53"/>
      <c r="I8" s="53"/>
      <c r="J8" s="53"/>
      <c r="K8" s="53"/>
      <c r="L8" s="54"/>
      <c r="M8" s="54"/>
      <c r="N8" s="55"/>
      <c r="P8" s="45"/>
      <c r="Q8" s="52" t="str">
        <f>IF(Y5="","",VLOOKUP(Y5,仲買人等一覧!A5:S51,2,FALSE))</f>
        <v/>
      </c>
      <c r="R8" s="54"/>
      <c r="S8" s="54"/>
      <c r="T8" s="53"/>
      <c r="U8" s="53"/>
      <c r="V8" s="53"/>
      <c r="W8" s="53"/>
      <c r="X8" s="53"/>
      <c r="Y8" s="53"/>
      <c r="Z8" s="53"/>
      <c r="AA8" s="53"/>
      <c r="AB8" s="54"/>
      <c r="AC8" s="54"/>
      <c r="AD8" s="55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C8" s="6" t="s">
        <v>127</v>
      </c>
      <c r="BD8" s="8" t="s">
        <v>143</v>
      </c>
      <c r="BE8" s="8" t="s">
        <v>140</v>
      </c>
    </row>
    <row r="9" spans="1:57" x14ac:dyDescent="0.4">
      <c r="A9" s="56"/>
      <c r="B9" s="46"/>
      <c r="C9" s="46"/>
      <c r="D9" s="57"/>
      <c r="E9" s="57"/>
      <c r="F9" s="57"/>
      <c r="G9" s="57"/>
      <c r="H9" s="57"/>
      <c r="I9" s="57"/>
      <c r="J9" s="57"/>
      <c r="K9" s="57"/>
      <c r="L9" s="46"/>
      <c r="M9" s="46"/>
      <c r="N9" s="58"/>
      <c r="P9" s="45"/>
      <c r="Q9" s="56" t="str">
        <f>IF(Y5="","",VLOOKUP(Y5,仲買人等一覧!A5:S51,3,))</f>
        <v/>
      </c>
      <c r="R9" s="46"/>
      <c r="S9" s="46"/>
      <c r="T9" s="57"/>
      <c r="U9" s="57"/>
      <c r="V9" s="57"/>
      <c r="W9" s="57"/>
      <c r="X9" s="57"/>
      <c r="Y9" s="57"/>
      <c r="Z9" s="57"/>
      <c r="AA9" s="57"/>
      <c r="AB9" s="46"/>
      <c r="AC9" s="46"/>
      <c r="AD9" s="58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C9" s="6" t="s">
        <v>123</v>
      </c>
      <c r="BD9" s="8" t="s">
        <v>143</v>
      </c>
      <c r="BE9" s="8" t="s">
        <v>140</v>
      </c>
    </row>
    <row r="10" spans="1:57" ht="19.5" thickBot="1" x14ac:dyDescent="0.4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3"/>
      <c r="N10" s="43"/>
      <c r="O10" s="43"/>
      <c r="P10" s="43"/>
      <c r="Q10" s="43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C10" s="6" t="s">
        <v>129</v>
      </c>
      <c r="BD10" s="8" t="s">
        <v>143</v>
      </c>
      <c r="BE10" s="8" t="s">
        <v>140</v>
      </c>
    </row>
    <row r="11" spans="1:57" x14ac:dyDescent="0.4">
      <c r="A11" s="123" t="s">
        <v>117</v>
      </c>
      <c r="B11" s="124"/>
      <c r="C11" s="125"/>
      <c r="D11" s="126" t="s">
        <v>118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144" t="s">
        <v>750</v>
      </c>
      <c r="P11" s="144"/>
      <c r="Q11" s="144"/>
      <c r="R11" s="144"/>
      <c r="S11" s="144"/>
      <c r="T11" s="124" t="s">
        <v>751</v>
      </c>
      <c r="U11" s="124"/>
      <c r="V11" s="124"/>
      <c r="W11" s="124"/>
      <c r="X11" s="125"/>
      <c r="Y11" s="126" t="s">
        <v>119</v>
      </c>
      <c r="Z11" s="124"/>
      <c r="AA11" s="124"/>
      <c r="AB11" s="124"/>
      <c r="AC11" s="124"/>
      <c r="AD11" s="125"/>
      <c r="AE11" s="126" t="s">
        <v>120</v>
      </c>
      <c r="AF11" s="124"/>
      <c r="AG11" s="125"/>
      <c r="AH11" s="126" t="s">
        <v>121</v>
      </c>
      <c r="AI11" s="124"/>
      <c r="AJ11" s="124"/>
      <c r="AK11" s="124"/>
      <c r="AL11" s="124"/>
      <c r="AM11" s="127"/>
      <c r="AN11" s="120" t="s">
        <v>749</v>
      </c>
      <c r="AO11" s="121"/>
      <c r="AP11" s="121"/>
      <c r="AQ11" s="121"/>
      <c r="AR11" s="121"/>
      <c r="AS11" s="121"/>
      <c r="AT11" s="128" t="s">
        <v>747</v>
      </c>
      <c r="AU11" s="128"/>
      <c r="AV11" s="128"/>
      <c r="AW11" s="128"/>
      <c r="AX11" s="118" t="s">
        <v>748</v>
      </c>
      <c r="AY11" s="118"/>
      <c r="AZ11" s="118"/>
      <c r="BA11" s="119"/>
      <c r="BC11" s="6" t="s">
        <v>133</v>
      </c>
      <c r="BD11" s="8" t="s">
        <v>143</v>
      </c>
      <c r="BE11" s="8" t="s">
        <v>140</v>
      </c>
    </row>
    <row r="12" spans="1:57" ht="20.100000000000001" customHeight="1" x14ac:dyDescent="0.15">
      <c r="A12" s="129" t="s">
        <v>122</v>
      </c>
      <c r="B12" s="130"/>
      <c r="C12" s="131"/>
      <c r="D12" s="132"/>
      <c r="E12" s="133"/>
      <c r="F12" s="133"/>
      <c r="G12" s="133"/>
      <c r="H12" s="133"/>
      <c r="I12" s="133"/>
      <c r="J12" s="133"/>
      <c r="K12" s="133"/>
      <c r="L12" s="133"/>
      <c r="M12" s="133"/>
      <c r="N12" s="134"/>
      <c r="O12" s="97"/>
      <c r="P12" s="97"/>
      <c r="Q12" s="97"/>
      <c r="R12" s="97"/>
      <c r="S12" s="97"/>
      <c r="T12" s="98"/>
      <c r="U12" s="98"/>
      <c r="V12" s="98"/>
      <c r="W12" s="98"/>
      <c r="X12" s="99"/>
      <c r="Y12" s="135">
        <f>ROUND(O12*T12,0)</f>
        <v>0</v>
      </c>
      <c r="Z12" s="136"/>
      <c r="AA12" s="136"/>
      <c r="AB12" s="136"/>
      <c r="AC12" s="136"/>
      <c r="AD12" s="137"/>
      <c r="AE12" s="138" t="s">
        <v>124</v>
      </c>
      <c r="AF12" s="139"/>
      <c r="AG12" s="140"/>
      <c r="AH12" s="135">
        <f>ROUNDDOWN(Y12*1.08,0)</f>
        <v>0</v>
      </c>
      <c r="AI12" s="136"/>
      <c r="AJ12" s="136"/>
      <c r="AK12" s="136"/>
      <c r="AL12" s="136"/>
      <c r="AM12" s="141"/>
      <c r="AN12" s="111">
        <f>IF(T12&gt;AT12,ROUNDDOWN(AX12*O12,0),ROUNDDOWN(Y12/2,0))</f>
        <v>0</v>
      </c>
      <c r="AO12" s="112"/>
      <c r="AP12" s="112"/>
      <c r="AQ12" s="112"/>
      <c r="AR12" s="112"/>
      <c r="AS12" s="112"/>
      <c r="AT12" s="117" t="str">
        <f>IF(D12="シロサケ（生鮮）【鶴岡産】",2500,IF(D12="サワラ（生鮮）【鶴岡産】",2500,IF(D12="マダイ（天然 生鮮）【鶴岡産】",2500,IF(D12="ブリ・ワラサ・イナダ（天然 生鮮）【鶴岡産】",2500,IF(D12="タコ（生鮮）【鶴岡産】",2500, IF(D12="スルメイカ（生鮮）【鶴岡産】",2500,IF(D12="ハタハタ（鮮魚）【鶴岡産】",2500,IF(D12="ヒラメ（鮮魚）【鶴岡産】",2500,IF(D12="マダラ（鮮魚）【鶴岡産】",2500,IF(D12="マガレイ(クチボソカレイ）（鮮魚）【鶴岡産】",2500,IF(D12="マフグ（天然 生鮮）【鶴岡産】",2500,IF(D12="トラフグ（天然 生鮮）【鶴岡産】",5000,IF(D12="ホッコクアカエビ（生鮮）【鶴岡産】",5000,IF(D12="ズワイガニ（生鮮）【鶴岡産】",5000,IF(D12="ムツ(ノドグロ）（鮮魚）【鶴岡産】",5000,"")))))))))))))))</f>
        <v/>
      </c>
      <c r="AU12" s="117"/>
      <c r="AV12" s="117"/>
      <c r="AW12" s="117"/>
      <c r="AX12" s="117" t="str">
        <f>IF(D12="シロサケ（生鮮）【鶴岡産】",1250,IF(D12="サワラ（生鮮）【鶴岡産】",1250,IF(D12="マダイ（天然 生鮮）【鶴岡産】",1250,IF(D12="ブリ・ワラサ・イナダ（天然 生鮮）【鶴岡産】",1250,IF(D12="タコ（生鮮）【鶴岡産】",1250,IF(D12="スルメイカ（生鮮）【鶴岡産】",1250,IF(D12="ハタハタ（鮮魚）【鶴岡産】",1250,IF(D12="ヒラメ（鮮魚）【鶴岡産】",1250,IF(D12="マダラ（鮮魚）【鶴岡産】",1250,IF(D12="マガレイ(クチボソカレイ）（鮮魚）【鶴岡産】",1250,IF(D12="マフグ（天然 生鮮）【鶴岡産】",1250,IF(D12="トラフグ（天然 生鮮）【鶴岡産】",2500,IF(D12="ホッコクアカエビ（生鮮）【鶴岡産】",2500,IF(D12="ズワイガニ（生鮮）【鶴岡産】",2500,IF(D12="ムツ(ノドグロ）（鮮魚）【鶴岡産】",2500,"")))))))))))))))</f>
        <v/>
      </c>
      <c r="AY12" s="117"/>
      <c r="AZ12" s="117"/>
      <c r="BA12" s="143"/>
      <c r="BC12" s="6" t="s">
        <v>131</v>
      </c>
      <c r="BD12" s="8" t="s">
        <v>143</v>
      </c>
      <c r="BE12" s="8" t="s">
        <v>140</v>
      </c>
    </row>
    <row r="13" spans="1:57" ht="20.100000000000001" customHeight="1" x14ac:dyDescent="0.15">
      <c r="A13" s="129" t="s">
        <v>122</v>
      </c>
      <c r="B13" s="130"/>
      <c r="C13" s="131"/>
      <c r="D13" s="132"/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97"/>
      <c r="P13" s="97"/>
      <c r="Q13" s="97"/>
      <c r="R13" s="97"/>
      <c r="S13" s="97"/>
      <c r="T13" s="98"/>
      <c r="U13" s="98"/>
      <c r="V13" s="98"/>
      <c r="W13" s="98"/>
      <c r="X13" s="99"/>
      <c r="Y13" s="135">
        <f t="shared" ref="Y13:Y26" si="0">ROUND(O13*T13,0)</f>
        <v>0</v>
      </c>
      <c r="Z13" s="136"/>
      <c r="AA13" s="136"/>
      <c r="AB13" s="136"/>
      <c r="AC13" s="136"/>
      <c r="AD13" s="137"/>
      <c r="AE13" s="138" t="s">
        <v>124</v>
      </c>
      <c r="AF13" s="139"/>
      <c r="AG13" s="140"/>
      <c r="AH13" s="135">
        <f t="shared" ref="AH13:AH26" si="1">ROUNDDOWN(Y13*1.08,0)</f>
        <v>0</v>
      </c>
      <c r="AI13" s="136"/>
      <c r="AJ13" s="136"/>
      <c r="AK13" s="136"/>
      <c r="AL13" s="136"/>
      <c r="AM13" s="141"/>
      <c r="AN13" s="111">
        <f t="shared" ref="AN13:AN26" si="2">IF(T13&gt;AT13,ROUNDDOWN(AX13*O13,0),ROUNDDOWN(Y13/2,0))</f>
        <v>0</v>
      </c>
      <c r="AO13" s="112"/>
      <c r="AP13" s="112"/>
      <c r="AQ13" s="112"/>
      <c r="AR13" s="112"/>
      <c r="AS13" s="112"/>
      <c r="AT13" s="113" t="str">
        <f t="shared" ref="AT13:AT26" si="3">IF(D13="シロサケ（生鮮）【鶴岡産】",2500,IF(D13="サワラ（生鮮）【鶴岡産】",2500,IF(D13="マダイ（天然 生鮮）【鶴岡産】",2500,IF(D13="ブリ・ワラサ・イナダ（天然 生鮮）【鶴岡産】",2500,IF(D13="タコ（生鮮）【鶴岡産】",2500, IF(D13="スルメイカ（生鮮）【鶴岡産】",2500,IF(D13="ハタハタ（鮮魚）【鶴岡産】",2500,IF(D13="ヒラメ（鮮魚）【鶴岡産】",2500,IF(D13="マダラ（鮮魚）【鶴岡産】",2500,IF(D13="マガレイ(クチボソカレイ）（鮮魚）【鶴岡産】",2500,IF(D13="マフグ（天然 生鮮）【鶴岡産】",2500,IF(D13="トラフグ（天然 生鮮）【鶴岡産】",5000,IF(D13="ホッコクアカエビ（生鮮）【鶴岡産】",5000,IF(D13="ズワイガニ（生鮮）【鶴岡産】",5000,IF(D13="ムツ(ノドグロ）（鮮魚）【鶴岡産】",5000,"")))))))))))))))</f>
        <v/>
      </c>
      <c r="AU13" s="114"/>
      <c r="AV13" s="114"/>
      <c r="AW13" s="115"/>
      <c r="AX13" s="113" t="str">
        <f t="shared" ref="AX13:AX26" si="4">IF(D13="シロサケ（生鮮）【鶴岡産】",1250,IF(D13="サワラ（生鮮）【鶴岡産】",1250,IF(D13="マダイ（天然 生鮮）【鶴岡産】",1250,IF(D13="ブリ・ワラサ・イナダ（天然 生鮮）【鶴岡産】",1250,IF(D13="タコ（生鮮）【鶴岡産】",1250,IF(D13="スルメイカ（生鮮）【鶴岡産】",1250,IF(D13="ハタハタ（鮮魚）【鶴岡産】",1250,IF(D13="ヒラメ（鮮魚）【鶴岡産】",1250,IF(D13="マダラ（鮮魚）【鶴岡産】",1250,IF(D13="マガレイ(クチボソカレイ）（鮮魚）【鶴岡産】",1250,IF(D13="マフグ（天然 生鮮）【鶴岡産】",1250,IF(D13="トラフグ（天然 生鮮）【鶴岡産】",2500,IF(D13="ホッコクアカエビ（生鮮）【鶴岡産】",2500,IF(D13="ズワイガニ（生鮮）【鶴岡産】",2500,IF(D13="ムツ(ノドグロ）（鮮魚）【鶴岡産】",2500,"")))))))))))))))</f>
        <v/>
      </c>
      <c r="AY13" s="114"/>
      <c r="AZ13" s="114"/>
      <c r="BA13" s="116"/>
      <c r="BC13" s="6" t="s">
        <v>130</v>
      </c>
      <c r="BD13" s="8" t="s">
        <v>143</v>
      </c>
      <c r="BE13" s="8" t="s">
        <v>140</v>
      </c>
    </row>
    <row r="14" spans="1:57" ht="20.100000000000001" customHeight="1" x14ac:dyDescent="0.15">
      <c r="A14" s="129" t="s">
        <v>122</v>
      </c>
      <c r="B14" s="130"/>
      <c r="C14" s="131"/>
      <c r="D14" s="132"/>
      <c r="E14" s="133"/>
      <c r="F14" s="133"/>
      <c r="G14" s="133"/>
      <c r="H14" s="133"/>
      <c r="I14" s="133"/>
      <c r="J14" s="133"/>
      <c r="K14" s="133"/>
      <c r="L14" s="133"/>
      <c r="M14" s="133"/>
      <c r="N14" s="134"/>
      <c r="O14" s="97"/>
      <c r="P14" s="97"/>
      <c r="Q14" s="97"/>
      <c r="R14" s="97"/>
      <c r="S14" s="97"/>
      <c r="T14" s="98"/>
      <c r="U14" s="98"/>
      <c r="V14" s="98"/>
      <c r="W14" s="98"/>
      <c r="X14" s="99"/>
      <c r="Y14" s="135">
        <f t="shared" si="0"/>
        <v>0</v>
      </c>
      <c r="Z14" s="136"/>
      <c r="AA14" s="136"/>
      <c r="AB14" s="136"/>
      <c r="AC14" s="136"/>
      <c r="AD14" s="137"/>
      <c r="AE14" s="138" t="s">
        <v>124</v>
      </c>
      <c r="AF14" s="139"/>
      <c r="AG14" s="140"/>
      <c r="AH14" s="135">
        <f t="shared" si="1"/>
        <v>0</v>
      </c>
      <c r="AI14" s="136"/>
      <c r="AJ14" s="136"/>
      <c r="AK14" s="136"/>
      <c r="AL14" s="136"/>
      <c r="AM14" s="141"/>
      <c r="AN14" s="111">
        <f t="shared" si="2"/>
        <v>0</v>
      </c>
      <c r="AO14" s="112"/>
      <c r="AP14" s="112"/>
      <c r="AQ14" s="112"/>
      <c r="AR14" s="112"/>
      <c r="AS14" s="112"/>
      <c r="AT14" s="113" t="str">
        <f t="shared" si="3"/>
        <v/>
      </c>
      <c r="AU14" s="114"/>
      <c r="AV14" s="114"/>
      <c r="AW14" s="115"/>
      <c r="AX14" s="113" t="str">
        <f t="shared" si="4"/>
        <v/>
      </c>
      <c r="AY14" s="114"/>
      <c r="AZ14" s="114"/>
      <c r="BA14" s="116"/>
      <c r="BC14" s="6" t="s">
        <v>744</v>
      </c>
      <c r="BD14" s="8" t="s">
        <v>143</v>
      </c>
      <c r="BE14" s="8" t="s">
        <v>140</v>
      </c>
    </row>
    <row r="15" spans="1:57" ht="20.100000000000001" customHeight="1" x14ac:dyDescent="0.15">
      <c r="A15" s="129" t="s">
        <v>122</v>
      </c>
      <c r="B15" s="130"/>
      <c r="C15" s="131"/>
      <c r="D15" s="132"/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O15" s="97"/>
      <c r="P15" s="97"/>
      <c r="Q15" s="97"/>
      <c r="R15" s="97"/>
      <c r="S15" s="97"/>
      <c r="T15" s="98"/>
      <c r="U15" s="98"/>
      <c r="V15" s="98"/>
      <c r="W15" s="98"/>
      <c r="X15" s="99"/>
      <c r="Y15" s="135">
        <f t="shared" si="0"/>
        <v>0</v>
      </c>
      <c r="Z15" s="136"/>
      <c r="AA15" s="136"/>
      <c r="AB15" s="136"/>
      <c r="AC15" s="136"/>
      <c r="AD15" s="137"/>
      <c r="AE15" s="138" t="s">
        <v>124</v>
      </c>
      <c r="AF15" s="139"/>
      <c r="AG15" s="140"/>
      <c r="AH15" s="135">
        <f t="shared" si="1"/>
        <v>0</v>
      </c>
      <c r="AI15" s="136"/>
      <c r="AJ15" s="136"/>
      <c r="AK15" s="136"/>
      <c r="AL15" s="136"/>
      <c r="AM15" s="141"/>
      <c r="AN15" s="111">
        <f t="shared" si="2"/>
        <v>0</v>
      </c>
      <c r="AO15" s="112"/>
      <c r="AP15" s="112"/>
      <c r="AQ15" s="112"/>
      <c r="AR15" s="112"/>
      <c r="AS15" s="112"/>
      <c r="AT15" s="113" t="str">
        <f t="shared" si="3"/>
        <v/>
      </c>
      <c r="AU15" s="114"/>
      <c r="AV15" s="114"/>
      <c r="AW15" s="115"/>
      <c r="AX15" s="113" t="str">
        <f t="shared" si="4"/>
        <v/>
      </c>
      <c r="AY15" s="114"/>
      <c r="AZ15" s="114"/>
      <c r="BA15" s="116"/>
      <c r="BC15" s="6" t="s">
        <v>132</v>
      </c>
      <c r="BD15" s="8" t="s">
        <v>143</v>
      </c>
      <c r="BE15" s="8" t="s">
        <v>140</v>
      </c>
    </row>
    <row r="16" spans="1:57" ht="20.100000000000001" customHeight="1" x14ac:dyDescent="0.15">
      <c r="A16" s="129" t="s">
        <v>122</v>
      </c>
      <c r="B16" s="130"/>
      <c r="C16" s="131"/>
      <c r="D16" s="132"/>
      <c r="E16" s="133"/>
      <c r="F16" s="133"/>
      <c r="G16" s="133"/>
      <c r="H16" s="133"/>
      <c r="I16" s="133"/>
      <c r="J16" s="133"/>
      <c r="K16" s="133"/>
      <c r="L16" s="133"/>
      <c r="M16" s="133"/>
      <c r="N16" s="134"/>
      <c r="O16" s="97"/>
      <c r="P16" s="97"/>
      <c r="Q16" s="97"/>
      <c r="R16" s="97"/>
      <c r="S16" s="97"/>
      <c r="T16" s="98"/>
      <c r="U16" s="98"/>
      <c r="V16" s="98"/>
      <c r="W16" s="98"/>
      <c r="X16" s="99"/>
      <c r="Y16" s="135">
        <f t="shared" si="0"/>
        <v>0</v>
      </c>
      <c r="Z16" s="136"/>
      <c r="AA16" s="136"/>
      <c r="AB16" s="136"/>
      <c r="AC16" s="136"/>
      <c r="AD16" s="137"/>
      <c r="AE16" s="138" t="s">
        <v>124</v>
      </c>
      <c r="AF16" s="139"/>
      <c r="AG16" s="140"/>
      <c r="AH16" s="135">
        <f t="shared" si="1"/>
        <v>0</v>
      </c>
      <c r="AI16" s="136"/>
      <c r="AJ16" s="136"/>
      <c r="AK16" s="136"/>
      <c r="AL16" s="136"/>
      <c r="AM16" s="141"/>
      <c r="AN16" s="111">
        <f t="shared" si="2"/>
        <v>0</v>
      </c>
      <c r="AO16" s="112"/>
      <c r="AP16" s="112"/>
      <c r="AQ16" s="112"/>
      <c r="AR16" s="112"/>
      <c r="AS16" s="112"/>
      <c r="AT16" s="113" t="str">
        <f t="shared" si="3"/>
        <v/>
      </c>
      <c r="AU16" s="114"/>
      <c r="AV16" s="114"/>
      <c r="AW16" s="115"/>
      <c r="AX16" s="113" t="str">
        <f t="shared" si="4"/>
        <v/>
      </c>
      <c r="AY16" s="114"/>
      <c r="AZ16" s="114"/>
      <c r="BA16" s="116"/>
      <c r="BC16" s="6" t="s">
        <v>128</v>
      </c>
      <c r="BD16" s="8" t="s">
        <v>143</v>
      </c>
      <c r="BE16" s="8" t="s">
        <v>140</v>
      </c>
    </row>
    <row r="17" spans="1:57" ht="20.100000000000001" customHeight="1" x14ac:dyDescent="0.15">
      <c r="A17" s="129" t="s">
        <v>122</v>
      </c>
      <c r="B17" s="130"/>
      <c r="C17" s="131"/>
      <c r="D17" s="132"/>
      <c r="E17" s="133"/>
      <c r="F17" s="133"/>
      <c r="G17" s="133"/>
      <c r="H17" s="133"/>
      <c r="I17" s="133"/>
      <c r="J17" s="133"/>
      <c r="K17" s="133"/>
      <c r="L17" s="133"/>
      <c r="M17" s="133"/>
      <c r="N17" s="134"/>
      <c r="O17" s="97"/>
      <c r="P17" s="97"/>
      <c r="Q17" s="97"/>
      <c r="R17" s="97"/>
      <c r="S17" s="97"/>
      <c r="T17" s="98"/>
      <c r="U17" s="98"/>
      <c r="V17" s="98"/>
      <c r="W17" s="98"/>
      <c r="X17" s="99"/>
      <c r="Y17" s="135">
        <f t="shared" si="0"/>
        <v>0</v>
      </c>
      <c r="Z17" s="136"/>
      <c r="AA17" s="136"/>
      <c r="AB17" s="136"/>
      <c r="AC17" s="136"/>
      <c r="AD17" s="137"/>
      <c r="AE17" s="138" t="s">
        <v>124</v>
      </c>
      <c r="AF17" s="139"/>
      <c r="AG17" s="140"/>
      <c r="AH17" s="135">
        <f t="shared" si="1"/>
        <v>0</v>
      </c>
      <c r="AI17" s="136"/>
      <c r="AJ17" s="136"/>
      <c r="AK17" s="136"/>
      <c r="AL17" s="136"/>
      <c r="AM17" s="141"/>
      <c r="AN17" s="111">
        <f t="shared" si="2"/>
        <v>0</v>
      </c>
      <c r="AO17" s="112"/>
      <c r="AP17" s="112"/>
      <c r="AQ17" s="112"/>
      <c r="AR17" s="112"/>
      <c r="AS17" s="112"/>
      <c r="AT17" s="113" t="str">
        <f t="shared" si="3"/>
        <v/>
      </c>
      <c r="AU17" s="114"/>
      <c r="AV17" s="114"/>
      <c r="AW17" s="115"/>
      <c r="AX17" s="113" t="str">
        <f t="shared" si="4"/>
        <v/>
      </c>
      <c r="AY17" s="114"/>
      <c r="AZ17" s="114"/>
      <c r="BA17" s="116"/>
      <c r="BC17" s="6" t="s">
        <v>743</v>
      </c>
      <c r="BD17" s="8" t="s">
        <v>143</v>
      </c>
      <c r="BE17" s="8" t="s">
        <v>140</v>
      </c>
    </row>
    <row r="18" spans="1:57" ht="20.100000000000001" customHeight="1" x14ac:dyDescent="0.15">
      <c r="A18" s="129" t="s">
        <v>122</v>
      </c>
      <c r="B18" s="130"/>
      <c r="C18" s="131"/>
      <c r="D18" s="132"/>
      <c r="E18" s="133"/>
      <c r="F18" s="133"/>
      <c r="G18" s="133"/>
      <c r="H18" s="133"/>
      <c r="I18" s="133"/>
      <c r="J18" s="133"/>
      <c r="K18" s="133"/>
      <c r="L18" s="133"/>
      <c r="M18" s="133"/>
      <c r="N18" s="134"/>
      <c r="O18" s="97"/>
      <c r="P18" s="97"/>
      <c r="Q18" s="97"/>
      <c r="R18" s="97"/>
      <c r="S18" s="97"/>
      <c r="T18" s="98"/>
      <c r="U18" s="98"/>
      <c r="V18" s="98"/>
      <c r="W18" s="98"/>
      <c r="X18" s="99"/>
      <c r="Y18" s="135">
        <f t="shared" si="0"/>
        <v>0</v>
      </c>
      <c r="Z18" s="136"/>
      <c r="AA18" s="136"/>
      <c r="AB18" s="136"/>
      <c r="AC18" s="136"/>
      <c r="AD18" s="137"/>
      <c r="AE18" s="138" t="s">
        <v>124</v>
      </c>
      <c r="AF18" s="139"/>
      <c r="AG18" s="140"/>
      <c r="AH18" s="135">
        <f t="shared" si="1"/>
        <v>0</v>
      </c>
      <c r="AI18" s="136"/>
      <c r="AJ18" s="136"/>
      <c r="AK18" s="136"/>
      <c r="AL18" s="136"/>
      <c r="AM18" s="141"/>
      <c r="AN18" s="111">
        <f t="shared" si="2"/>
        <v>0</v>
      </c>
      <c r="AO18" s="112"/>
      <c r="AP18" s="112"/>
      <c r="AQ18" s="112"/>
      <c r="AR18" s="112"/>
      <c r="AS18" s="112"/>
      <c r="AT18" s="113" t="str">
        <f t="shared" si="3"/>
        <v/>
      </c>
      <c r="AU18" s="114"/>
      <c r="AV18" s="114"/>
      <c r="AW18" s="115"/>
      <c r="AX18" s="113" t="str">
        <f t="shared" si="4"/>
        <v/>
      </c>
      <c r="AY18" s="114"/>
      <c r="AZ18" s="114"/>
      <c r="BA18" s="116"/>
    </row>
    <row r="19" spans="1:57" ht="20.100000000000001" customHeight="1" x14ac:dyDescent="0.15">
      <c r="A19" s="129" t="s">
        <v>122</v>
      </c>
      <c r="B19" s="130"/>
      <c r="C19" s="131"/>
      <c r="D19" s="132"/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97"/>
      <c r="P19" s="97"/>
      <c r="Q19" s="97"/>
      <c r="R19" s="97"/>
      <c r="S19" s="97"/>
      <c r="T19" s="98"/>
      <c r="U19" s="98"/>
      <c r="V19" s="98"/>
      <c r="W19" s="98"/>
      <c r="X19" s="99"/>
      <c r="Y19" s="135">
        <f t="shared" si="0"/>
        <v>0</v>
      </c>
      <c r="Z19" s="136"/>
      <c r="AA19" s="136"/>
      <c r="AB19" s="136"/>
      <c r="AC19" s="136"/>
      <c r="AD19" s="137"/>
      <c r="AE19" s="138" t="s">
        <v>124</v>
      </c>
      <c r="AF19" s="139"/>
      <c r="AG19" s="140"/>
      <c r="AH19" s="135">
        <f t="shared" si="1"/>
        <v>0</v>
      </c>
      <c r="AI19" s="136"/>
      <c r="AJ19" s="136"/>
      <c r="AK19" s="136"/>
      <c r="AL19" s="136"/>
      <c r="AM19" s="141"/>
      <c r="AN19" s="111">
        <f t="shared" si="2"/>
        <v>0</v>
      </c>
      <c r="AO19" s="112"/>
      <c r="AP19" s="112"/>
      <c r="AQ19" s="112"/>
      <c r="AR19" s="112"/>
      <c r="AS19" s="112"/>
      <c r="AT19" s="113" t="str">
        <f t="shared" si="3"/>
        <v/>
      </c>
      <c r="AU19" s="114"/>
      <c r="AV19" s="114"/>
      <c r="AW19" s="115"/>
      <c r="AX19" s="113" t="str">
        <f t="shared" si="4"/>
        <v/>
      </c>
      <c r="AY19" s="114"/>
      <c r="AZ19" s="114"/>
      <c r="BA19" s="116"/>
    </row>
    <row r="20" spans="1:57" ht="20.100000000000001" customHeight="1" x14ac:dyDescent="0.15">
      <c r="A20" s="129" t="s">
        <v>122</v>
      </c>
      <c r="B20" s="130"/>
      <c r="C20" s="131"/>
      <c r="D20" s="132"/>
      <c r="E20" s="133"/>
      <c r="F20" s="133"/>
      <c r="G20" s="133"/>
      <c r="H20" s="133"/>
      <c r="I20" s="133"/>
      <c r="J20" s="133"/>
      <c r="K20" s="133"/>
      <c r="L20" s="133"/>
      <c r="M20" s="133"/>
      <c r="N20" s="134"/>
      <c r="O20" s="97"/>
      <c r="P20" s="97"/>
      <c r="Q20" s="97"/>
      <c r="R20" s="97"/>
      <c r="S20" s="97"/>
      <c r="T20" s="98"/>
      <c r="U20" s="98"/>
      <c r="V20" s="98"/>
      <c r="W20" s="98"/>
      <c r="X20" s="99"/>
      <c r="Y20" s="135">
        <f t="shared" si="0"/>
        <v>0</v>
      </c>
      <c r="Z20" s="136"/>
      <c r="AA20" s="136"/>
      <c r="AB20" s="136"/>
      <c r="AC20" s="136"/>
      <c r="AD20" s="137"/>
      <c r="AE20" s="138" t="s">
        <v>124</v>
      </c>
      <c r="AF20" s="139"/>
      <c r="AG20" s="140"/>
      <c r="AH20" s="135">
        <f t="shared" si="1"/>
        <v>0</v>
      </c>
      <c r="AI20" s="136"/>
      <c r="AJ20" s="136"/>
      <c r="AK20" s="136"/>
      <c r="AL20" s="136"/>
      <c r="AM20" s="141"/>
      <c r="AN20" s="111">
        <f t="shared" si="2"/>
        <v>0</v>
      </c>
      <c r="AO20" s="112"/>
      <c r="AP20" s="112"/>
      <c r="AQ20" s="112"/>
      <c r="AR20" s="112"/>
      <c r="AS20" s="112"/>
      <c r="AT20" s="113" t="str">
        <f t="shared" si="3"/>
        <v/>
      </c>
      <c r="AU20" s="114"/>
      <c r="AV20" s="114"/>
      <c r="AW20" s="115"/>
      <c r="AX20" s="113" t="str">
        <f t="shared" si="4"/>
        <v/>
      </c>
      <c r="AY20" s="114"/>
      <c r="AZ20" s="114"/>
      <c r="BA20" s="116"/>
    </row>
    <row r="21" spans="1:57" ht="20.100000000000001" customHeight="1" x14ac:dyDescent="0.15">
      <c r="A21" s="129" t="s">
        <v>122</v>
      </c>
      <c r="B21" s="130"/>
      <c r="C21" s="131"/>
      <c r="D21" s="132"/>
      <c r="E21" s="133"/>
      <c r="F21" s="133"/>
      <c r="G21" s="133"/>
      <c r="H21" s="133"/>
      <c r="I21" s="133"/>
      <c r="J21" s="133"/>
      <c r="K21" s="133"/>
      <c r="L21" s="133"/>
      <c r="M21" s="133"/>
      <c r="N21" s="134"/>
      <c r="O21" s="97"/>
      <c r="P21" s="97"/>
      <c r="Q21" s="97"/>
      <c r="R21" s="97"/>
      <c r="S21" s="97"/>
      <c r="T21" s="98"/>
      <c r="U21" s="98"/>
      <c r="V21" s="98"/>
      <c r="W21" s="98"/>
      <c r="X21" s="99"/>
      <c r="Y21" s="135">
        <f t="shared" si="0"/>
        <v>0</v>
      </c>
      <c r="Z21" s="136"/>
      <c r="AA21" s="136"/>
      <c r="AB21" s="136"/>
      <c r="AC21" s="136"/>
      <c r="AD21" s="137"/>
      <c r="AE21" s="138" t="s">
        <v>124</v>
      </c>
      <c r="AF21" s="139"/>
      <c r="AG21" s="140"/>
      <c r="AH21" s="135">
        <f t="shared" si="1"/>
        <v>0</v>
      </c>
      <c r="AI21" s="136"/>
      <c r="AJ21" s="136"/>
      <c r="AK21" s="136"/>
      <c r="AL21" s="136"/>
      <c r="AM21" s="141"/>
      <c r="AN21" s="111">
        <f t="shared" si="2"/>
        <v>0</v>
      </c>
      <c r="AO21" s="112"/>
      <c r="AP21" s="112"/>
      <c r="AQ21" s="112"/>
      <c r="AR21" s="112"/>
      <c r="AS21" s="112"/>
      <c r="AT21" s="113" t="str">
        <f t="shared" si="3"/>
        <v/>
      </c>
      <c r="AU21" s="114"/>
      <c r="AV21" s="114"/>
      <c r="AW21" s="115"/>
      <c r="AX21" s="113" t="str">
        <f t="shared" si="4"/>
        <v/>
      </c>
      <c r="AY21" s="114"/>
      <c r="AZ21" s="114"/>
      <c r="BA21" s="116"/>
    </row>
    <row r="22" spans="1:57" ht="20.100000000000001" customHeight="1" x14ac:dyDescent="0.15">
      <c r="A22" s="129" t="s">
        <v>122</v>
      </c>
      <c r="B22" s="130"/>
      <c r="C22" s="131"/>
      <c r="D22" s="132"/>
      <c r="E22" s="133"/>
      <c r="F22" s="133"/>
      <c r="G22" s="133"/>
      <c r="H22" s="133"/>
      <c r="I22" s="133"/>
      <c r="J22" s="133"/>
      <c r="K22" s="133"/>
      <c r="L22" s="133"/>
      <c r="M22" s="133"/>
      <c r="N22" s="134"/>
      <c r="O22" s="97"/>
      <c r="P22" s="97"/>
      <c r="Q22" s="97"/>
      <c r="R22" s="97"/>
      <c r="S22" s="97"/>
      <c r="T22" s="98"/>
      <c r="U22" s="98"/>
      <c r="V22" s="98"/>
      <c r="W22" s="98"/>
      <c r="X22" s="99"/>
      <c r="Y22" s="135">
        <f t="shared" si="0"/>
        <v>0</v>
      </c>
      <c r="Z22" s="136"/>
      <c r="AA22" s="136"/>
      <c r="AB22" s="136"/>
      <c r="AC22" s="136"/>
      <c r="AD22" s="137"/>
      <c r="AE22" s="138" t="s">
        <v>124</v>
      </c>
      <c r="AF22" s="139"/>
      <c r="AG22" s="140"/>
      <c r="AH22" s="135">
        <f t="shared" si="1"/>
        <v>0</v>
      </c>
      <c r="AI22" s="136"/>
      <c r="AJ22" s="136"/>
      <c r="AK22" s="136"/>
      <c r="AL22" s="136"/>
      <c r="AM22" s="141"/>
      <c r="AN22" s="111">
        <f t="shared" si="2"/>
        <v>0</v>
      </c>
      <c r="AO22" s="112"/>
      <c r="AP22" s="112"/>
      <c r="AQ22" s="112"/>
      <c r="AR22" s="112"/>
      <c r="AS22" s="112"/>
      <c r="AT22" s="113" t="str">
        <f t="shared" si="3"/>
        <v/>
      </c>
      <c r="AU22" s="114"/>
      <c r="AV22" s="114"/>
      <c r="AW22" s="115"/>
      <c r="AX22" s="113" t="str">
        <f t="shared" si="4"/>
        <v/>
      </c>
      <c r="AY22" s="114"/>
      <c r="AZ22" s="114"/>
      <c r="BA22" s="116"/>
    </row>
    <row r="23" spans="1:57" ht="20.100000000000001" customHeight="1" x14ac:dyDescent="0.15">
      <c r="A23" s="129" t="s">
        <v>122</v>
      </c>
      <c r="B23" s="130"/>
      <c r="C23" s="131"/>
      <c r="D23" s="132"/>
      <c r="E23" s="133"/>
      <c r="F23" s="133"/>
      <c r="G23" s="133"/>
      <c r="H23" s="133"/>
      <c r="I23" s="133"/>
      <c r="J23" s="133"/>
      <c r="K23" s="133"/>
      <c r="L23" s="133"/>
      <c r="M23" s="133"/>
      <c r="N23" s="134"/>
      <c r="O23" s="97"/>
      <c r="P23" s="97"/>
      <c r="Q23" s="97"/>
      <c r="R23" s="97"/>
      <c r="S23" s="97"/>
      <c r="T23" s="98"/>
      <c r="U23" s="98"/>
      <c r="V23" s="98"/>
      <c r="W23" s="98"/>
      <c r="X23" s="99"/>
      <c r="Y23" s="135">
        <f t="shared" si="0"/>
        <v>0</v>
      </c>
      <c r="Z23" s="136"/>
      <c r="AA23" s="136"/>
      <c r="AB23" s="136"/>
      <c r="AC23" s="136"/>
      <c r="AD23" s="137"/>
      <c r="AE23" s="138" t="s">
        <v>124</v>
      </c>
      <c r="AF23" s="139"/>
      <c r="AG23" s="140"/>
      <c r="AH23" s="135">
        <f t="shared" si="1"/>
        <v>0</v>
      </c>
      <c r="AI23" s="136"/>
      <c r="AJ23" s="136"/>
      <c r="AK23" s="136"/>
      <c r="AL23" s="136"/>
      <c r="AM23" s="141"/>
      <c r="AN23" s="111">
        <f t="shared" si="2"/>
        <v>0</v>
      </c>
      <c r="AO23" s="112"/>
      <c r="AP23" s="112"/>
      <c r="AQ23" s="112"/>
      <c r="AR23" s="112"/>
      <c r="AS23" s="112"/>
      <c r="AT23" s="113" t="str">
        <f t="shared" si="3"/>
        <v/>
      </c>
      <c r="AU23" s="114"/>
      <c r="AV23" s="114"/>
      <c r="AW23" s="115"/>
      <c r="AX23" s="113" t="str">
        <f t="shared" si="4"/>
        <v/>
      </c>
      <c r="AY23" s="114"/>
      <c r="AZ23" s="114"/>
      <c r="BA23" s="116"/>
    </row>
    <row r="24" spans="1:57" ht="20.100000000000001" customHeight="1" x14ac:dyDescent="0.15">
      <c r="A24" s="129" t="s">
        <v>122</v>
      </c>
      <c r="B24" s="130"/>
      <c r="C24" s="131"/>
      <c r="D24" s="132"/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O24" s="97"/>
      <c r="P24" s="97"/>
      <c r="Q24" s="97"/>
      <c r="R24" s="97"/>
      <c r="S24" s="97"/>
      <c r="T24" s="98"/>
      <c r="U24" s="98"/>
      <c r="V24" s="98"/>
      <c r="W24" s="98"/>
      <c r="X24" s="99"/>
      <c r="Y24" s="135">
        <f t="shared" si="0"/>
        <v>0</v>
      </c>
      <c r="Z24" s="136"/>
      <c r="AA24" s="136"/>
      <c r="AB24" s="136"/>
      <c r="AC24" s="136"/>
      <c r="AD24" s="137"/>
      <c r="AE24" s="138" t="s">
        <v>124</v>
      </c>
      <c r="AF24" s="139"/>
      <c r="AG24" s="140"/>
      <c r="AH24" s="135">
        <f t="shared" si="1"/>
        <v>0</v>
      </c>
      <c r="AI24" s="136"/>
      <c r="AJ24" s="136"/>
      <c r="AK24" s="136"/>
      <c r="AL24" s="136"/>
      <c r="AM24" s="141"/>
      <c r="AN24" s="111">
        <f t="shared" si="2"/>
        <v>0</v>
      </c>
      <c r="AO24" s="112"/>
      <c r="AP24" s="112"/>
      <c r="AQ24" s="112"/>
      <c r="AR24" s="112"/>
      <c r="AS24" s="112"/>
      <c r="AT24" s="113" t="str">
        <f t="shared" si="3"/>
        <v/>
      </c>
      <c r="AU24" s="114"/>
      <c r="AV24" s="114"/>
      <c r="AW24" s="115"/>
      <c r="AX24" s="113" t="str">
        <f t="shared" si="4"/>
        <v/>
      </c>
      <c r="AY24" s="114"/>
      <c r="AZ24" s="114"/>
      <c r="BA24" s="116"/>
    </row>
    <row r="25" spans="1:57" ht="20.100000000000001" customHeight="1" x14ac:dyDescent="0.15">
      <c r="A25" s="129" t="s">
        <v>122</v>
      </c>
      <c r="B25" s="130"/>
      <c r="C25" s="131"/>
      <c r="D25" s="132"/>
      <c r="E25" s="133"/>
      <c r="F25" s="133"/>
      <c r="G25" s="133"/>
      <c r="H25" s="133"/>
      <c r="I25" s="133"/>
      <c r="J25" s="133"/>
      <c r="K25" s="133"/>
      <c r="L25" s="133"/>
      <c r="M25" s="133"/>
      <c r="N25" s="134"/>
      <c r="O25" s="97"/>
      <c r="P25" s="97"/>
      <c r="Q25" s="97"/>
      <c r="R25" s="97"/>
      <c r="S25" s="97"/>
      <c r="T25" s="98"/>
      <c r="U25" s="98"/>
      <c r="V25" s="98"/>
      <c r="W25" s="98"/>
      <c r="X25" s="99"/>
      <c r="Y25" s="135">
        <f t="shared" si="0"/>
        <v>0</v>
      </c>
      <c r="Z25" s="136"/>
      <c r="AA25" s="136"/>
      <c r="AB25" s="136"/>
      <c r="AC25" s="136"/>
      <c r="AD25" s="137"/>
      <c r="AE25" s="138" t="s">
        <v>124</v>
      </c>
      <c r="AF25" s="139"/>
      <c r="AG25" s="140"/>
      <c r="AH25" s="135">
        <f t="shared" si="1"/>
        <v>0</v>
      </c>
      <c r="AI25" s="136"/>
      <c r="AJ25" s="136"/>
      <c r="AK25" s="136"/>
      <c r="AL25" s="136"/>
      <c r="AM25" s="141"/>
      <c r="AN25" s="111">
        <f t="shared" si="2"/>
        <v>0</v>
      </c>
      <c r="AO25" s="112"/>
      <c r="AP25" s="112"/>
      <c r="AQ25" s="112"/>
      <c r="AR25" s="112"/>
      <c r="AS25" s="112"/>
      <c r="AT25" s="113" t="str">
        <f t="shared" si="3"/>
        <v/>
      </c>
      <c r="AU25" s="114"/>
      <c r="AV25" s="114"/>
      <c r="AW25" s="115"/>
      <c r="AX25" s="113" t="str">
        <f t="shared" si="4"/>
        <v/>
      </c>
      <c r="AY25" s="114"/>
      <c r="AZ25" s="114"/>
      <c r="BA25" s="116"/>
    </row>
    <row r="26" spans="1:57" ht="20.100000000000001" customHeight="1" x14ac:dyDescent="0.15">
      <c r="A26" s="129" t="s">
        <v>122</v>
      </c>
      <c r="B26" s="130"/>
      <c r="C26" s="131"/>
      <c r="D26" s="132"/>
      <c r="E26" s="133"/>
      <c r="F26" s="133"/>
      <c r="G26" s="133"/>
      <c r="H26" s="133"/>
      <c r="I26" s="133"/>
      <c r="J26" s="133"/>
      <c r="K26" s="133"/>
      <c r="L26" s="133"/>
      <c r="M26" s="133"/>
      <c r="N26" s="134"/>
      <c r="O26" s="97"/>
      <c r="P26" s="97"/>
      <c r="Q26" s="97"/>
      <c r="R26" s="97"/>
      <c r="S26" s="97"/>
      <c r="T26" s="98"/>
      <c r="U26" s="98"/>
      <c r="V26" s="98"/>
      <c r="W26" s="98"/>
      <c r="X26" s="99"/>
      <c r="Y26" s="135">
        <f t="shared" si="0"/>
        <v>0</v>
      </c>
      <c r="Z26" s="136"/>
      <c r="AA26" s="136"/>
      <c r="AB26" s="136"/>
      <c r="AC26" s="136"/>
      <c r="AD26" s="137"/>
      <c r="AE26" s="138" t="s">
        <v>124</v>
      </c>
      <c r="AF26" s="139"/>
      <c r="AG26" s="140"/>
      <c r="AH26" s="135">
        <f t="shared" si="1"/>
        <v>0</v>
      </c>
      <c r="AI26" s="136"/>
      <c r="AJ26" s="136"/>
      <c r="AK26" s="136"/>
      <c r="AL26" s="136"/>
      <c r="AM26" s="141"/>
      <c r="AN26" s="111">
        <f t="shared" si="2"/>
        <v>0</v>
      </c>
      <c r="AO26" s="112"/>
      <c r="AP26" s="112"/>
      <c r="AQ26" s="112"/>
      <c r="AR26" s="112"/>
      <c r="AS26" s="112"/>
      <c r="AT26" s="113" t="str">
        <f t="shared" si="3"/>
        <v/>
      </c>
      <c r="AU26" s="114"/>
      <c r="AV26" s="114"/>
      <c r="AW26" s="115"/>
      <c r="AX26" s="113" t="str">
        <f t="shared" si="4"/>
        <v/>
      </c>
      <c r="AY26" s="114"/>
      <c r="AZ26" s="114"/>
      <c r="BA26" s="116"/>
    </row>
    <row r="27" spans="1:57" ht="20.100000000000001" customHeight="1" thickBot="1" x14ac:dyDescent="0.2">
      <c r="A27" s="61"/>
      <c r="B27" s="62"/>
      <c r="C27" s="63"/>
      <c r="D27" s="100" t="s">
        <v>125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  <c r="Y27" s="107">
        <f>SUM(Y12:AD26)</f>
        <v>0</v>
      </c>
      <c r="Z27" s="108"/>
      <c r="AA27" s="108"/>
      <c r="AB27" s="108"/>
      <c r="AC27" s="108"/>
      <c r="AD27" s="109"/>
      <c r="AE27" s="100" t="s">
        <v>124</v>
      </c>
      <c r="AF27" s="101"/>
      <c r="AG27" s="102"/>
      <c r="AH27" s="107">
        <f>SUM(AH12:AM26)</f>
        <v>0</v>
      </c>
      <c r="AI27" s="108"/>
      <c r="AJ27" s="108"/>
      <c r="AK27" s="108"/>
      <c r="AL27" s="108"/>
      <c r="AM27" s="110"/>
      <c r="AN27" s="103">
        <f>SUM(AN12:AS26)</f>
        <v>0</v>
      </c>
      <c r="AO27" s="104"/>
      <c r="AP27" s="104"/>
      <c r="AQ27" s="104"/>
      <c r="AR27" s="104"/>
      <c r="AS27" s="105"/>
      <c r="AT27" s="94"/>
      <c r="AU27" s="95"/>
      <c r="AV27" s="95"/>
      <c r="AW27" s="106"/>
      <c r="AX27" s="94"/>
      <c r="AY27" s="95"/>
      <c r="AZ27" s="95"/>
      <c r="BA27" s="96"/>
    </row>
    <row r="28" spans="1:57" x14ac:dyDescent="0.4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9" t="s">
        <v>753</v>
      </c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</row>
  </sheetData>
  <mergeCells count="170">
    <mergeCell ref="AE27:AG27"/>
    <mergeCell ref="AH27:AM27"/>
    <mergeCell ref="AE26:AG26"/>
    <mergeCell ref="AH26:AM26"/>
    <mergeCell ref="AN26:AS26"/>
    <mergeCell ref="AT26:AW26"/>
    <mergeCell ref="AX26:BA26"/>
    <mergeCell ref="D27:X27"/>
    <mergeCell ref="AN27:AS27"/>
    <mergeCell ref="AT27:AW27"/>
    <mergeCell ref="AX27:BA27"/>
    <mergeCell ref="A26:C26"/>
    <mergeCell ref="D26:N26"/>
    <mergeCell ref="Y26:AD26"/>
    <mergeCell ref="A25:C25"/>
    <mergeCell ref="D25:N25"/>
    <mergeCell ref="Y25:AD25"/>
    <mergeCell ref="O26:S26"/>
    <mergeCell ref="T26:X26"/>
    <mergeCell ref="Y27:AD27"/>
    <mergeCell ref="AT23:AW23"/>
    <mergeCell ref="AX23:BA23"/>
    <mergeCell ref="AE25:AG25"/>
    <mergeCell ref="AH25:AM25"/>
    <mergeCell ref="A24:C24"/>
    <mergeCell ref="D24:N24"/>
    <mergeCell ref="Y24:AD24"/>
    <mergeCell ref="AE24:AG24"/>
    <mergeCell ref="AH24:AM24"/>
    <mergeCell ref="AN24:AS24"/>
    <mergeCell ref="AT24:AW24"/>
    <mergeCell ref="AX24:BA24"/>
    <mergeCell ref="AN25:AS25"/>
    <mergeCell ref="AT25:AW25"/>
    <mergeCell ref="AX25:BA25"/>
    <mergeCell ref="O24:S24"/>
    <mergeCell ref="T24:X24"/>
    <mergeCell ref="O25:S25"/>
    <mergeCell ref="T25:X25"/>
    <mergeCell ref="A23:C23"/>
    <mergeCell ref="D23:N23"/>
    <mergeCell ref="Y23:AD23"/>
    <mergeCell ref="AE23:AG23"/>
    <mergeCell ref="A22:C22"/>
    <mergeCell ref="D22:N22"/>
    <mergeCell ref="Y22:AD22"/>
    <mergeCell ref="AH23:AM23"/>
    <mergeCell ref="AN22:AS22"/>
    <mergeCell ref="AN23:AS23"/>
    <mergeCell ref="A21:C21"/>
    <mergeCell ref="D21:N21"/>
    <mergeCell ref="Y21:AD21"/>
    <mergeCell ref="AE21:AG21"/>
    <mergeCell ref="AH21:AM21"/>
    <mergeCell ref="AN21:AS21"/>
    <mergeCell ref="O22:S22"/>
    <mergeCell ref="T22:X22"/>
    <mergeCell ref="O23:S23"/>
    <mergeCell ref="T23:X23"/>
    <mergeCell ref="AT21:AW21"/>
    <mergeCell ref="AX21:BA21"/>
    <mergeCell ref="AE22:AG22"/>
    <mergeCell ref="AH22:AM22"/>
    <mergeCell ref="AT22:AW22"/>
    <mergeCell ref="AX22:BA22"/>
    <mergeCell ref="AT19:AW19"/>
    <mergeCell ref="AX19:BA19"/>
    <mergeCell ref="A20:C20"/>
    <mergeCell ref="D20:N20"/>
    <mergeCell ref="Y20:AD20"/>
    <mergeCell ref="AE20:AG20"/>
    <mergeCell ref="AH20:AM20"/>
    <mergeCell ref="AN20:AS20"/>
    <mergeCell ref="AT20:AW20"/>
    <mergeCell ref="AX20:BA20"/>
    <mergeCell ref="A19:C19"/>
    <mergeCell ref="D19:N19"/>
    <mergeCell ref="Y19:AD19"/>
    <mergeCell ref="AE19:AG19"/>
    <mergeCell ref="O20:S20"/>
    <mergeCell ref="T20:X20"/>
    <mergeCell ref="O21:S21"/>
    <mergeCell ref="T21:X21"/>
    <mergeCell ref="A18:C18"/>
    <mergeCell ref="D18:N18"/>
    <mergeCell ref="Y18:AD18"/>
    <mergeCell ref="AH19:AM19"/>
    <mergeCell ref="AN18:AS18"/>
    <mergeCell ref="AN19:AS19"/>
    <mergeCell ref="A17:C17"/>
    <mergeCell ref="D17:N17"/>
    <mergeCell ref="Y17:AD17"/>
    <mergeCell ref="AE17:AG17"/>
    <mergeCell ref="AH17:AM17"/>
    <mergeCell ref="AN17:AS17"/>
    <mergeCell ref="O17:S17"/>
    <mergeCell ref="T17:X17"/>
    <mergeCell ref="O18:S18"/>
    <mergeCell ref="T18:X18"/>
    <mergeCell ref="O19:S19"/>
    <mergeCell ref="T19:X19"/>
    <mergeCell ref="AT17:AW17"/>
    <mergeCell ref="AX17:BA17"/>
    <mergeCell ref="AE18:AG18"/>
    <mergeCell ref="AH18:AM18"/>
    <mergeCell ref="AT18:AW18"/>
    <mergeCell ref="AX18:BA18"/>
    <mergeCell ref="AN14:AS14"/>
    <mergeCell ref="AT14:AW14"/>
    <mergeCell ref="AX14:BA14"/>
    <mergeCell ref="AN15:AS15"/>
    <mergeCell ref="AT15:AW15"/>
    <mergeCell ref="AX15:BA15"/>
    <mergeCell ref="A16:C16"/>
    <mergeCell ref="D16:N16"/>
    <mergeCell ref="Y16:AD16"/>
    <mergeCell ref="AE16:AG16"/>
    <mergeCell ref="AH16:AM16"/>
    <mergeCell ref="AN16:AS16"/>
    <mergeCell ref="AT16:AW16"/>
    <mergeCell ref="AX16:BA16"/>
    <mergeCell ref="AE14:AG14"/>
    <mergeCell ref="AH14:AM14"/>
    <mergeCell ref="A15:C15"/>
    <mergeCell ref="D15:N15"/>
    <mergeCell ref="Y15:AD15"/>
    <mergeCell ref="AE15:AG15"/>
    <mergeCell ref="A14:C14"/>
    <mergeCell ref="D14:N14"/>
    <mergeCell ref="Y14:AD14"/>
    <mergeCell ref="AH15:AM15"/>
    <mergeCell ref="O14:S14"/>
    <mergeCell ref="T14:X14"/>
    <mergeCell ref="O15:S15"/>
    <mergeCell ref="T15:X15"/>
    <mergeCell ref="O16:S16"/>
    <mergeCell ref="T16:X16"/>
    <mergeCell ref="A13:C13"/>
    <mergeCell ref="D13:N13"/>
    <mergeCell ref="Y13:AD13"/>
    <mergeCell ref="AE13:AG13"/>
    <mergeCell ref="AH13:AM13"/>
    <mergeCell ref="AN13:AS13"/>
    <mergeCell ref="AT13:AW13"/>
    <mergeCell ref="AX13:BA13"/>
    <mergeCell ref="O13:S13"/>
    <mergeCell ref="T13:X13"/>
    <mergeCell ref="A12:C12"/>
    <mergeCell ref="D12:N12"/>
    <mergeCell ref="Y12:AD12"/>
    <mergeCell ref="AE12:AG12"/>
    <mergeCell ref="AH12:AM12"/>
    <mergeCell ref="AN12:AS12"/>
    <mergeCell ref="AT12:AW12"/>
    <mergeCell ref="AX12:BA12"/>
    <mergeCell ref="O12:S12"/>
    <mergeCell ref="T12:X12"/>
    <mergeCell ref="A1:BA1"/>
    <mergeCell ref="A11:C11"/>
    <mergeCell ref="D11:N11"/>
    <mergeCell ref="Y11:AD11"/>
    <mergeCell ref="AE11:AG11"/>
    <mergeCell ref="AH11:AM11"/>
    <mergeCell ref="I5:J5"/>
    <mergeCell ref="Y5:Z5"/>
    <mergeCell ref="AN11:AS11"/>
    <mergeCell ref="AT11:AW11"/>
    <mergeCell ref="AX11:BA11"/>
    <mergeCell ref="O11:S11"/>
    <mergeCell ref="T11:X11"/>
  </mergeCells>
  <phoneticPr fontId="2"/>
  <dataValidations count="1">
    <dataValidation type="list" allowBlank="1" showInputMessage="1" showErrorMessage="1" sqref="D12:N26">
      <formula1>$BC$3:$BC$17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  <colBreaks count="1" manualBreakCount="1">
    <brk id="53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8"/>
  <sheetViews>
    <sheetView view="pageBreakPreview" zoomScale="85" zoomScaleNormal="85" zoomScaleSheetLayoutView="85" workbookViewId="0">
      <selection sqref="A1:BA1"/>
    </sheetView>
  </sheetViews>
  <sheetFormatPr defaultRowHeight="18.75" x14ac:dyDescent="0.4"/>
  <cols>
    <col min="1" max="53" width="2.5" customWidth="1"/>
    <col min="54" max="54" width="3.625" customWidth="1"/>
    <col min="55" max="55" width="43.875" customWidth="1"/>
    <col min="56" max="57" width="20.625" customWidth="1"/>
  </cols>
  <sheetData>
    <row r="1" spans="1:57" x14ac:dyDescent="0.4">
      <c r="A1" s="122" t="s">
        <v>752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</row>
    <row r="2" spans="1:57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6" t="s">
        <v>153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C2" s="7" t="s">
        <v>141</v>
      </c>
      <c r="BD2" s="65" t="s">
        <v>154</v>
      </c>
      <c r="BE2" s="65" t="s">
        <v>155</v>
      </c>
    </row>
    <row r="3" spans="1:5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113</v>
      </c>
      <c r="S3" s="5"/>
      <c r="T3" s="5"/>
      <c r="U3" s="5"/>
      <c r="V3" s="4"/>
      <c r="W3" s="4"/>
      <c r="X3" s="4"/>
      <c r="Y3" s="4"/>
      <c r="Z3" s="4"/>
      <c r="AA3" s="4"/>
      <c r="AB3" s="4"/>
      <c r="AC3" s="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C3" s="6" t="s">
        <v>136</v>
      </c>
      <c r="BD3" s="8" t="s">
        <v>142</v>
      </c>
      <c r="BE3" s="8" t="s">
        <v>139</v>
      </c>
    </row>
    <row r="4" spans="1:57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C4" s="6" t="s">
        <v>134</v>
      </c>
      <c r="BD4" s="8" t="s">
        <v>142</v>
      </c>
      <c r="BE4" s="8" t="s">
        <v>139</v>
      </c>
    </row>
    <row r="5" spans="1:57" x14ac:dyDescent="0.4">
      <c r="A5" s="10" t="s">
        <v>114</v>
      </c>
      <c r="B5" s="11"/>
      <c r="C5" s="11"/>
      <c r="D5" s="11"/>
      <c r="E5" s="11"/>
      <c r="F5" s="11"/>
      <c r="G5" s="11"/>
      <c r="H5" s="11"/>
      <c r="I5" s="145">
        <v>0</v>
      </c>
      <c r="J5" s="145"/>
      <c r="K5" s="11" t="s">
        <v>115</v>
      </c>
      <c r="L5" s="22"/>
      <c r="M5" s="22"/>
      <c r="N5" s="12"/>
      <c r="P5" s="3"/>
      <c r="Q5" s="10" t="s">
        <v>116</v>
      </c>
      <c r="R5" s="11"/>
      <c r="S5" s="11"/>
      <c r="T5" s="11"/>
      <c r="U5" s="11"/>
      <c r="V5" s="11"/>
      <c r="W5" s="11"/>
      <c r="X5" s="11"/>
      <c r="Y5" s="145">
        <v>0</v>
      </c>
      <c r="Z5" s="145"/>
      <c r="AA5" s="11" t="s">
        <v>115</v>
      </c>
      <c r="AB5" s="22"/>
      <c r="AC5" s="22"/>
      <c r="AD5" s="12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C5" s="6" t="s">
        <v>137</v>
      </c>
      <c r="BD5" s="8" t="s">
        <v>142</v>
      </c>
      <c r="BE5" s="8" t="s">
        <v>139</v>
      </c>
    </row>
    <row r="6" spans="1:57" x14ac:dyDescent="0.4">
      <c r="A6" s="13" t="str">
        <f>IF(I5="","","〒")</f>
        <v>〒</v>
      </c>
      <c r="B6" s="14" t="str">
        <f>IF(I5="","",VLOOKUP(I5,参加店一覧!A5:N105,7,))</f>
        <v>997-8601</v>
      </c>
      <c r="C6" s="14"/>
      <c r="D6" s="14"/>
      <c r="E6" s="14"/>
      <c r="F6" s="14"/>
      <c r="G6" s="14"/>
      <c r="H6" s="14"/>
      <c r="I6" s="14"/>
      <c r="J6" s="14"/>
      <c r="K6" s="14"/>
      <c r="L6" s="21"/>
      <c r="M6" s="21"/>
      <c r="N6" s="15"/>
      <c r="P6" s="3"/>
      <c r="Q6" s="13" t="str">
        <f>IF(Y5="","","〒")</f>
        <v>〒</v>
      </c>
      <c r="R6" s="14" t="str">
        <f>IF(Y5="","",VLOOKUP(Y5,仲買人等一覧!A5:S51,4,FALSE))</f>
        <v>997-8601</v>
      </c>
      <c r="S6" s="19"/>
      <c r="T6" s="14"/>
      <c r="U6" s="14"/>
      <c r="V6" s="14"/>
      <c r="W6" s="14"/>
      <c r="X6" s="14"/>
      <c r="Y6" s="14"/>
      <c r="Z6" s="14"/>
      <c r="AA6" s="14"/>
      <c r="AB6" s="21"/>
      <c r="AC6" s="21"/>
      <c r="AD6" s="15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C6" s="6" t="s">
        <v>135</v>
      </c>
      <c r="BD6" s="8" t="s">
        <v>142</v>
      </c>
      <c r="BE6" s="8" t="s">
        <v>139</v>
      </c>
    </row>
    <row r="7" spans="1:57" x14ac:dyDescent="0.4">
      <c r="A7" s="13" t="str">
        <f>IF(I5="","",VLOOKUP(I5,参加店一覧!A5:N105,8,FALSE))</f>
        <v>馬場町9-25</v>
      </c>
      <c r="B7" s="19"/>
      <c r="C7" s="14"/>
      <c r="D7" s="14"/>
      <c r="E7" s="14"/>
      <c r="F7" s="14"/>
      <c r="G7" s="14"/>
      <c r="H7" s="14"/>
      <c r="I7" s="14"/>
      <c r="J7" s="14"/>
      <c r="K7" s="14"/>
      <c r="L7" s="21"/>
      <c r="M7" s="21"/>
      <c r="N7" s="15"/>
      <c r="P7" s="3"/>
      <c r="Q7" s="13" t="str">
        <f>IF(Y5="","",VLOOKUP(Y5,仲買人等一覧!A5:S51,5,FALSE))</f>
        <v>鶴岡市馬場町9-25</v>
      </c>
      <c r="R7" s="19"/>
      <c r="S7" s="19"/>
      <c r="T7" s="14"/>
      <c r="U7" s="14"/>
      <c r="V7" s="14"/>
      <c r="W7" s="14"/>
      <c r="X7" s="14"/>
      <c r="Y7" s="14"/>
      <c r="Z7" s="14"/>
      <c r="AA7" s="14"/>
      <c r="AB7" s="21"/>
      <c r="AC7" s="21"/>
      <c r="AD7" s="15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C7" s="6" t="s">
        <v>126</v>
      </c>
      <c r="BD7" s="8" t="s">
        <v>143</v>
      </c>
      <c r="BE7" s="8" t="s">
        <v>140</v>
      </c>
    </row>
    <row r="8" spans="1:57" x14ac:dyDescent="0.4">
      <c r="A8" s="13" t="str">
        <f>IF(I5="","",VLOOKUP(I5,参加店一覧!A5:N105,2,FALSE))</f>
        <v>【例】鶴岡ホテル</v>
      </c>
      <c r="B8" s="19"/>
      <c r="C8" s="14"/>
      <c r="D8" s="14"/>
      <c r="E8" s="14"/>
      <c r="F8" s="14"/>
      <c r="G8" s="14"/>
      <c r="H8" s="14"/>
      <c r="I8" s="14"/>
      <c r="J8" s="14"/>
      <c r="K8" s="14"/>
      <c r="L8" s="21"/>
      <c r="M8" s="21"/>
      <c r="N8" s="15"/>
      <c r="P8" s="3"/>
      <c r="Q8" s="13" t="str">
        <f>IF(Y5="","",VLOOKUP(Y5,仲買人等一覧!A5:S51,2,FALSE))</f>
        <v>【例】鶴岡魚屋</v>
      </c>
      <c r="R8" s="19"/>
      <c r="S8" s="19"/>
      <c r="T8" s="14"/>
      <c r="U8" s="14"/>
      <c r="V8" s="14"/>
      <c r="W8" s="14"/>
      <c r="X8" s="14"/>
      <c r="Y8" s="14"/>
      <c r="Z8" s="14"/>
      <c r="AA8" s="14"/>
      <c r="AB8" s="21"/>
      <c r="AC8" s="21"/>
      <c r="AD8" s="15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C8" s="6" t="s">
        <v>127</v>
      </c>
      <c r="BD8" s="8" t="s">
        <v>143</v>
      </c>
      <c r="BE8" s="8" t="s">
        <v>140</v>
      </c>
    </row>
    <row r="9" spans="1:57" x14ac:dyDescent="0.4">
      <c r="A9" s="16"/>
      <c r="B9" s="20"/>
      <c r="C9" s="20"/>
      <c r="D9" s="17"/>
      <c r="E9" s="17"/>
      <c r="F9" s="17"/>
      <c r="G9" s="17"/>
      <c r="H9" s="17"/>
      <c r="I9" s="17"/>
      <c r="J9" s="17"/>
      <c r="K9" s="17"/>
      <c r="L9" s="4"/>
      <c r="M9" s="4"/>
      <c r="N9" s="18"/>
      <c r="P9" s="3"/>
      <c r="Q9" s="16" t="str">
        <f>IF(Y5="","",VLOOKUP(Y5,仲買人等一覧!A5:S51,3,))</f>
        <v>皆川　治</v>
      </c>
      <c r="R9" s="20"/>
      <c r="S9" s="20"/>
      <c r="T9" s="17"/>
      <c r="U9" s="17"/>
      <c r="V9" s="17"/>
      <c r="W9" s="17"/>
      <c r="X9" s="17"/>
      <c r="Y9" s="17"/>
      <c r="Z9" s="17"/>
      <c r="AA9" s="17"/>
      <c r="AB9" s="4"/>
      <c r="AC9" s="4"/>
      <c r="AD9" s="18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C9" s="6" t="s">
        <v>123</v>
      </c>
      <c r="BD9" s="8" t="s">
        <v>143</v>
      </c>
      <c r="BE9" s="8" t="s">
        <v>140</v>
      </c>
    </row>
    <row r="10" spans="1:57" ht="19.5" thickBot="1" x14ac:dyDescent="0.45">
      <c r="A10" s="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3"/>
      <c r="N10" s="3"/>
      <c r="O10" s="3"/>
      <c r="P10" s="3"/>
      <c r="Q10" s="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C10" s="6" t="s">
        <v>129</v>
      </c>
      <c r="BD10" s="8" t="s">
        <v>143</v>
      </c>
      <c r="BE10" s="8" t="s">
        <v>140</v>
      </c>
    </row>
    <row r="11" spans="1:57" x14ac:dyDescent="0.4">
      <c r="A11" s="123" t="s">
        <v>117</v>
      </c>
      <c r="B11" s="124"/>
      <c r="C11" s="125"/>
      <c r="D11" s="126" t="s">
        <v>118</v>
      </c>
      <c r="E11" s="124"/>
      <c r="F11" s="124"/>
      <c r="G11" s="124"/>
      <c r="H11" s="124"/>
      <c r="I11" s="124"/>
      <c r="J11" s="124"/>
      <c r="K11" s="124"/>
      <c r="L11" s="124"/>
      <c r="M11" s="124"/>
      <c r="N11" s="125"/>
      <c r="O11" s="144" t="s">
        <v>750</v>
      </c>
      <c r="P11" s="144"/>
      <c r="Q11" s="144"/>
      <c r="R11" s="144"/>
      <c r="S11" s="144"/>
      <c r="T11" s="124" t="s">
        <v>751</v>
      </c>
      <c r="U11" s="124"/>
      <c r="V11" s="124"/>
      <c r="W11" s="124"/>
      <c r="X11" s="125"/>
      <c r="Y11" s="126" t="s">
        <v>119</v>
      </c>
      <c r="Z11" s="124"/>
      <c r="AA11" s="124"/>
      <c r="AB11" s="124"/>
      <c r="AC11" s="124"/>
      <c r="AD11" s="125"/>
      <c r="AE11" s="126" t="s">
        <v>120</v>
      </c>
      <c r="AF11" s="124"/>
      <c r="AG11" s="125"/>
      <c r="AH11" s="126" t="s">
        <v>121</v>
      </c>
      <c r="AI11" s="124"/>
      <c r="AJ11" s="124"/>
      <c r="AK11" s="124"/>
      <c r="AL11" s="124"/>
      <c r="AM11" s="127"/>
      <c r="AN11" s="120" t="s">
        <v>749</v>
      </c>
      <c r="AO11" s="121"/>
      <c r="AP11" s="121"/>
      <c r="AQ11" s="121"/>
      <c r="AR11" s="121"/>
      <c r="AS11" s="121"/>
      <c r="AT11" s="128" t="s">
        <v>747</v>
      </c>
      <c r="AU11" s="128"/>
      <c r="AV11" s="128"/>
      <c r="AW11" s="128"/>
      <c r="AX11" s="118" t="s">
        <v>748</v>
      </c>
      <c r="AY11" s="118"/>
      <c r="AZ11" s="118"/>
      <c r="BA11" s="119"/>
      <c r="BC11" s="6" t="s">
        <v>133</v>
      </c>
      <c r="BD11" s="8" t="s">
        <v>143</v>
      </c>
      <c r="BE11" s="8" t="s">
        <v>140</v>
      </c>
    </row>
    <row r="12" spans="1:57" ht="20.100000000000001" customHeight="1" x14ac:dyDescent="0.15">
      <c r="A12" s="129" t="s">
        <v>122</v>
      </c>
      <c r="B12" s="130"/>
      <c r="C12" s="131"/>
      <c r="D12" s="132" t="s">
        <v>745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4"/>
      <c r="O12" s="97">
        <v>10</v>
      </c>
      <c r="P12" s="97"/>
      <c r="Q12" s="97"/>
      <c r="R12" s="97"/>
      <c r="S12" s="97"/>
      <c r="T12" s="98">
        <v>3000</v>
      </c>
      <c r="U12" s="98"/>
      <c r="V12" s="98"/>
      <c r="W12" s="98"/>
      <c r="X12" s="99"/>
      <c r="Y12" s="135">
        <f>ROUND(O12*T12,0)</f>
        <v>30000</v>
      </c>
      <c r="Z12" s="136"/>
      <c r="AA12" s="136"/>
      <c r="AB12" s="136"/>
      <c r="AC12" s="136"/>
      <c r="AD12" s="137"/>
      <c r="AE12" s="138" t="s">
        <v>124</v>
      </c>
      <c r="AF12" s="139"/>
      <c r="AG12" s="140"/>
      <c r="AH12" s="135">
        <f>ROUNDDOWN(Y12*1.08,0)</f>
        <v>32400</v>
      </c>
      <c r="AI12" s="136"/>
      <c r="AJ12" s="136"/>
      <c r="AK12" s="136"/>
      <c r="AL12" s="136"/>
      <c r="AM12" s="141"/>
      <c r="AN12" s="111">
        <f>IF(T12&gt;AT12,ROUNDDOWN(AX12*O12,0),ROUNDDOWN(Y12/2,0))</f>
        <v>15000</v>
      </c>
      <c r="AO12" s="112"/>
      <c r="AP12" s="112"/>
      <c r="AQ12" s="112"/>
      <c r="AR12" s="112"/>
      <c r="AS12" s="112"/>
      <c r="AT12" s="117">
        <f>IF(D12="シロサケ（生鮮）【鶴岡産】",2500,IF(D12="サワラ（生鮮）【鶴岡産】",2500,IF(D12="マダイ（天然 生鮮）【鶴岡産】",2500,IF(D12="ブリ・ワラサ・イナダ（天然 生鮮）【鶴岡産】",2500,IF(D12="タコ（生鮮）【鶴岡産】",2500, IF(D12="スルメイカ（生鮮）【鶴岡産】",2500,IF(D12="ハタハタ（鮮魚）【鶴岡産】",2500,IF(D12="ヒラメ（鮮魚）【鶴岡産】",2500,IF(D12="マダラ（鮮魚）【鶴岡産】",2500,IF(D12="マガレイ(クチボソカレイ）（鮮魚）【鶴岡産】",2500,IF(D12="マフグ（天然 生鮮）【鶴岡産】",2500,IF(D12="トラフグ（天然 生鮮）【鶴岡産】",5000,IF(D12="ホッコクアカエビ（生鮮）【鶴岡産】",5000,IF(D12="ズワイガニ（生鮮）【鶴岡産】",5000,IF(D12="ムツ(ノドグロ）（鮮魚）【鶴岡産】",5000,"")))))))))))))))</f>
        <v>5000</v>
      </c>
      <c r="AU12" s="117"/>
      <c r="AV12" s="117"/>
      <c r="AW12" s="117"/>
      <c r="AX12" s="117">
        <f>IF(D12="シロサケ（生鮮）【鶴岡産】",1250,IF(D12="サワラ（生鮮）【鶴岡産】",1250,IF(D12="マダイ（天然 生鮮）【鶴岡産】",1250,IF(D12="ブリ・ワラサ・イナダ（天然 生鮮）【鶴岡産】",1250,IF(D12="タコ（生鮮）【鶴岡産】",1250,IF(D12="スルメイカ（生鮮）【鶴岡産】",1250,IF(D12="ハタハタ（鮮魚）【鶴岡産】",1250,IF(D12="ヒラメ（鮮魚）【鶴岡産】",1250,IF(D12="マダラ（鮮魚）【鶴岡産】",1250,IF(D12="マガレイ(クチボソカレイ）（鮮魚）【鶴岡産】",1250,IF(D12="マフグ（天然 生鮮）【鶴岡産】",1250,IF(D12="トラフグ（天然 生鮮）【鶴岡産】",2500,IF(D12="ホッコクアカエビ（生鮮）【鶴岡産】",2500,IF(D12="ズワイガニ（生鮮）【鶴岡産】",2500,IF(D12="ムツ(ノドグロ）（鮮魚）【鶴岡産】",2500,"")))))))))))))))</f>
        <v>2500</v>
      </c>
      <c r="AY12" s="117"/>
      <c r="AZ12" s="117"/>
      <c r="BA12" s="143"/>
      <c r="BC12" s="6" t="s">
        <v>131</v>
      </c>
      <c r="BD12" s="8" t="s">
        <v>143</v>
      </c>
      <c r="BE12" s="8" t="s">
        <v>140</v>
      </c>
    </row>
    <row r="13" spans="1:57" ht="20.100000000000001" customHeight="1" x14ac:dyDescent="0.15">
      <c r="A13" s="129" t="s">
        <v>122</v>
      </c>
      <c r="B13" s="130"/>
      <c r="C13" s="131"/>
      <c r="D13" s="132" t="s">
        <v>730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4"/>
      <c r="O13" s="97">
        <v>5.5</v>
      </c>
      <c r="P13" s="97"/>
      <c r="Q13" s="97"/>
      <c r="R13" s="97"/>
      <c r="S13" s="97"/>
      <c r="T13" s="98">
        <v>1000</v>
      </c>
      <c r="U13" s="98"/>
      <c r="V13" s="98"/>
      <c r="W13" s="98"/>
      <c r="X13" s="99"/>
      <c r="Y13" s="135">
        <f t="shared" ref="Y13:Y26" si="0">ROUND(O13*T13,0)</f>
        <v>5500</v>
      </c>
      <c r="Z13" s="136"/>
      <c r="AA13" s="136"/>
      <c r="AB13" s="136"/>
      <c r="AC13" s="136"/>
      <c r="AD13" s="137"/>
      <c r="AE13" s="138" t="s">
        <v>124</v>
      </c>
      <c r="AF13" s="139"/>
      <c r="AG13" s="140"/>
      <c r="AH13" s="135">
        <f t="shared" ref="AH13:AH26" si="1">ROUNDDOWN(Y13*1.08,0)</f>
        <v>5940</v>
      </c>
      <c r="AI13" s="136"/>
      <c r="AJ13" s="136"/>
      <c r="AK13" s="136"/>
      <c r="AL13" s="136"/>
      <c r="AM13" s="141"/>
      <c r="AN13" s="111">
        <f t="shared" ref="AN13:AN26" si="2">IF(T13&gt;AT13,ROUNDDOWN(AX13*O13,0),ROUNDDOWN(Y13/2,0))</f>
        <v>2750</v>
      </c>
      <c r="AO13" s="112"/>
      <c r="AP13" s="112"/>
      <c r="AQ13" s="112"/>
      <c r="AR13" s="112"/>
      <c r="AS13" s="112"/>
      <c r="AT13" s="113">
        <f t="shared" ref="AT13:AT26" si="3">IF(D13="シロサケ（生鮮）【鶴岡産】",2500,IF(D13="サワラ（生鮮）【鶴岡産】",2500,IF(D13="マダイ（天然 生鮮）【鶴岡産】",2500,IF(D13="ブリ・ワラサ・イナダ（天然 生鮮）【鶴岡産】",2500,IF(D13="タコ（生鮮）【鶴岡産】",2500, IF(D13="スルメイカ（生鮮）【鶴岡産】",2500,IF(D13="ハタハタ（鮮魚）【鶴岡産】",2500,IF(D13="ヒラメ（鮮魚）【鶴岡産】",2500,IF(D13="マダラ（鮮魚）【鶴岡産】",2500,IF(D13="マガレイ(クチボソカレイ）（鮮魚）【鶴岡産】",2500,IF(D13="マフグ（天然 生鮮）【鶴岡産】",2500,IF(D13="トラフグ（天然 生鮮）【鶴岡産】",5000,IF(D13="ホッコクアカエビ（生鮮）【鶴岡産】",5000,IF(D13="ズワイガニ（生鮮）【鶴岡産】",5000,IF(D13="ムツ(ノドグロ）（鮮魚）【鶴岡産】",5000,"")))))))))))))))</f>
        <v>5000</v>
      </c>
      <c r="AU13" s="114"/>
      <c r="AV13" s="114"/>
      <c r="AW13" s="115"/>
      <c r="AX13" s="113">
        <f t="shared" ref="AX13:AX26" si="4">IF(D13="シロサケ（生鮮）【鶴岡産】",1250,IF(D13="サワラ（生鮮）【鶴岡産】",1250,IF(D13="マダイ（天然 生鮮）【鶴岡産】",1250,IF(D13="ブリ・ワラサ・イナダ（天然 生鮮）【鶴岡産】",1250,IF(D13="タコ（生鮮）【鶴岡産】",1250,IF(D13="スルメイカ（生鮮）【鶴岡産】",1250,IF(D13="ハタハタ（鮮魚）【鶴岡産】",1250,IF(D13="ヒラメ（鮮魚）【鶴岡産】",1250,IF(D13="マダラ（鮮魚）【鶴岡産】",1250,IF(D13="マガレイ(クチボソカレイ）（鮮魚）【鶴岡産】",1250,IF(D13="マフグ（天然 生鮮）【鶴岡産】",1250,IF(D13="トラフグ（天然 生鮮）【鶴岡産】",2500,IF(D13="ホッコクアカエビ（生鮮）【鶴岡産】",2500,IF(D13="ズワイガニ（生鮮）【鶴岡産】",2500,IF(D13="ムツ(ノドグロ）（鮮魚）【鶴岡産】",2500,"")))))))))))))))</f>
        <v>2500</v>
      </c>
      <c r="AY13" s="114"/>
      <c r="AZ13" s="114"/>
      <c r="BA13" s="116"/>
      <c r="BC13" s="6" t="s">
        <v>130</v>
      </c>
      <c r="BD13" s="8" t="s">
        <v>143</v>
      </c>
      <c r="BE13" s="8" t="s">
        <v>140</v>
      </c>
    </row>
    <row r="14" spans="1:57" ht="20.100000000000001" customHeight="1" x14ac:dyDescent="0.15">
      <c r="A14" s="129" t="s">
        <v>122</v>
      </c>
      <c r="B14" s="130"/>
      <c r="C14" s="131"/>
      <c r="D14" s="132" t="s">
        <v>731</v>
      </c>
      <c r="E14" s="133"/>
      <c r="F14" s="133"/>
      <c r="G14" s="133"/>
      <c r="H14" s="133"/>
      <c r="I14" s="133"/>
      <c r="J14" s="133"/>
      <c r="K14" s="133"/>
      <c r="L14" s="133"/>
      <c r="M14" s="133"/>
      <c r="N14" s="134"/>
      <c r="O14" s="97"/>
      <c r="P14" s="97"/>
      <c r="Q14" s="97"/>
      <c r="R14" s="97"/>
      <c r="S14" s="97"/>
      <c r="T14" s="98"/>
      <c r="U14" s="98"/>
      <c r="V14" s="98"/>
      <c r="W14" s="98"/>
      <c r="X14" s="99"/>
      <c r="Y14" s="135">
        <f t="shared" si="0"/>
        <v>0</v>
      </c>
      <c r="Z14" s="136"/>
      <c r="AA14" s="136"/>
      <c r="AB14" s="136"/>
      <c r="AC14" s="136"/>
      <c r="AD14" s="137"/>
      <c r="AE14" s="138" t="s">
        <v>124</v>
      </c>
      <c r="AF14" s="139"/>
      <c r="AG14" s="140"/>
      <c r="AH14" s="135">
        <f t="shared" si="1"/>
        <v>0</v>
      </c>
      <c r="AI14" s="136"/>
      <c r="AJ14" s="136"/>
      <c r="AK14" s="136"/>
      <c r="AL14" s="136"/>
      <c r="AM14" s="141"/>
      <c r="AN14" s="111">
        <f t="shared" si="2"/>
        <v>0</v>
      </c>
      <c r="AO14" s="112"/>
      <c r="AP14" s="112"/>
      <c r="AQ14" s="112"/>
      <c r="AR14" s="112"/>
      <c r="AS14" s="112"/>
      <c r="AT14" s="113">
        <f t="shared" si="3"/>
        <v>5000</v>
      </c>
      <c r="AU14" s="114"/>
      <c r="AV14" s="114"/>
      <c r="AW14" s="115"/>
      <c r="AX14" s="113">
        <f t="shared" si="4"/>
        <v>2500</v>
      </c>
      <c r="AY14" s="114"/>
      <c r="AZ14" s="114"/>
      <c r="BA14" s="116"/>
      <c r="BC14" s="6" t="s">
        <v>744</v>
      </c>
      <c r="BD14" s="8" t="s">
        <v>143</v>
      </c>
      <c r="BE14" s="8" t="s">
        <v>140</v>
      </c>
    </row>
    <row r="15" spans="1:57" ht="20.100000000000001" customHeight="1" x14ac:dyDescent="0.15">
      <c r="A15" s="129" t="s">
        <v>122</v>
      </c>
      <c r="B15" s="130"/>
      <c r="C15" s="131"/>
      <c r="D15" s="132" t="s">
        <v>732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4"/>
      <c r="O15" s="97"/>
      <c r="P15" s="97"/>
      <c r="Q15" s="97"/>
      <c r="R15" s="97"/>
      <c r="S15" s="97"/>
      <c r="T15" s="98"/>
      <c r="U15" s="98"/>
      <c r="V15" s="98"/>
      <c r="W15" s="98"/>
      <c r="X15" s="99"/>
      <c r="Y15" s="135">
        <f t="shared" si="0"/>
        <v>0</v>
      </c>
      <c r="Z15" s="136"/>
      <c r="AA15" s="136"/>
      <c r="AB15" s="136"/>
      <c r="AC15" s="136"/>
      <c r="AD15" s="137"/>
      <c r="AE15" s="138" t="s">
        <v>124</v>
      </c>
      <c r="AF15" s="139"/>
      <c r="AG15" s="140"/>
      <c r="AH15" s="135">
        <f t="shared" si="1"/>
        <v>0</v>
      </c>
      <c r="AI15" s="136"/>
      <c r="AJ15" s="136"/>
      <c r="AK15" s="136"/>
      <c r="AL15" s="136"/>
      <c r="AM15" s="141"/>
      <c r="AN15" s="111">
        <f t="shared" si="2"/>
        <v>0</v>
      </c>
      <c r="AO15" s="112"/>
      <c r="AP15" s="112"/>
      <c r="AQ15" s="112"/>
      <c r="AR15" s="112"/>
      <c r="AS15" s="112"/>
      <c r="AT15" s="113">
        <f t="shared" si="3"/>
        <v>5000</v>
      </c>
      <c r="AU15" s="114"/>
      <c r="AV15" s="114"/>
      <c r="AW15" s="115"/>
      <c r="AX15" s="113">
        <f t="shared" si="4"/>
        <v>2500</v>
      </c>
      <c r="AY15" s="114"/>
      <c r="AZ15" s="114"/>
      <c r="BA15" s="116"/>
      <c r="BC15" s="6" t="s">
        <v>132</v>
      </c>
      <c r="BD15" s="8" t="s">
        <v>143</v>
      </c>
      <c r="BE15" s="8" t="s">
        <v>140</v>
      </c>
    </row>
    <row r="16" spans="1:57" ht="20.100000000000001" customHeight="1" x14ac:dyDescent="0.15">
      <c r="A16" s="129" t="s">
        <v>122</v>
      </c>
      <c r="B16" s="130"/>
      <c r="C16" s="131"/>
      <c r="D16" s="132" t="s">
        <v>733</v>
      </c>
      <c r="E16" s="133"/>
      <c r="F16" s="133"/>
      <c r="G16" s="133"/>
      <c r="H16" s="133"/>
      <c r="I16" s="133"/>
      <c r="J16" s="133"/>
      <c r="K16" s="133"/>
      <c r="L16" s="133"/>
      <c r="M16" s="133"/>
      <c r="N16" s="134"/>
      <c r="O16" s="97"/>
      <c r="P16" s="97"/>
      <c r="Q16" s="97"/>
      <c r="R16" s="97"/>
      <c r="S16" s="97"/>
      <c r="T16" s="98"/>
      <c r="U16" s="98"/>
      <c r="V16" s="98"/>
      <c r="W16" s="98"/>
      <c r="X16" s="99"/>
      <c r="Y16" s="135">
        <f t="shared" si="0"/>
        <v>0</v>
      </c>
      <c r="Z16" s="136"/>
      <c r="AA16" s="136"/>
      <c r="AB16" s="136"/>
      <c r="AC16" s="136"/>
      <c r="AD16" s="137"/>
      <c r="AE16" s="138" t="s">
        <v>124</v>
      </c>
      <c r="AF16" s="139"/>
      <c r="AG16" s="140"/>
      <c r="AH16" s="135">
        <f t="shared" si="1"/>
        <v>0</v>
      </c>
      <c r="AI16" s="136"/>
      <c r="AJ16" s="136"/>
      <c r="AK16" s="136"/>
      <c r="AL16" s="136"/>
      <c r="AM16" s="141"/>
      <c r="AN16" s="111">
        <f t="shared" si="2"/>
        <v>0</v>
      </c>
      <c r="AO16" s="112"/>
      <c r="AP16" s="112"/>
      <c r="AQ16" s="112"/>
      <c r="AR16" s="112"/>
      <c r="AS16" s="112"/>
      <c r="AT16" s="113">
        <f t="shared" si="3"/>
        <v>2500</v>
      </c>
      <c r="AU16" s="114"/>
      <c r="AV16" s="114"/>
      <c r="AW16" s="115"/>
      <c r="AX16" s="113">
        <f t="shared" si="4"/>
        <v>1250</v>
      </c>
      <c r="AY16" s="114"/>
      <c r="AZ16" s="114"/>
      <c r="BA16" s="116"/>
      <c r="BC16" s="6" t="s">
        <v>128</v>
      </c>
      <c r="BD16" s="8" t="s">
        <v>143</v>
      </c>
      <c r="BE16" s="8" t="s">
        <v>140</v>
      </c>
    </row>
    <row r="17" spans="1:57" ht="20.100000000000001" customHeight="1" x14ac:dyDescent="0.15">
      <c r="A17" s="129" t="s">
        <v>122</v>
      </c>
      <c r="B17" s="130"/>
      <c r="C17" s="131"/>
      <c r="D17" s="132" t="s">
        <v>734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4"/>
      <c r="O17" s="97"/>
      <c r="P17" s="97"/>
      <c r="Q17" s="97"/>
      <c r="R17" s="97"/>
      <c r="S17" s="97"/>
      <c r="T17" s="98"/>
      <c r="U17" s="98"/>
      <c r="V17" s="98"/>
      <c r="W17" s="98"/>
      <c r="X17" s="99"/>
      <c r="Y17" s="135">
        <f t="shared" si="0"/>
        <v>0</v>
      </c>
      <c r="Z17" s="136"/>
      <c r="AA17" s="136"/>
      <c r="AB17" s="136"/>
      <c r="AC17" s="136"/>
      <c r="AD17" s="137"/>
      <c r="AE17" s="138" t="s">
        <v>124</v>
      </c>
      <c r="AF17" s="139"/>
      <c r="AG17" s="140"/>
      <c r="AH17" s="135">
        <f t="shared" si="1"/>
        <v>0</v>
      </c>
      <c r="AI17" s="136"/>
      <c r="AJ17" s="136"/>
      <c r="AK17" s="136"/>
      <c r="AL17" s="136"/>
      <c r="AM17" s="141"/>
      <c r="AN17" s="111">
        <f t="shared" si="2"/>
        <v>0</v>
      </c>
      <c r="AO17" s="112"/>
      <c r="AP17" s="112"/>
      <c r="AQ17" s="112"/>
      <c r="AR17" s="112"/>
      <c r="AS17" s="112"/>
      <c r="AT17" s="113">
        <f t="shared" si="3"/>
        <v>2500</v>
      </c>
      <c r="AU17" s="114"/>
      <c r="AV17" s="114"/>
      <c r="AW17" s="115"/>
      <c r="AX17" s="113">
        <f t="shared" si="4"/>
        <v>1250</v>
      </c>
      <c r="AY17" s="114"/>
      <c r="AZ17" s="114"/>
      <c r="BA17" s="116"/>
      <c r="BC17" s="6" t="s">
        <v>743</v>
      </c>
      <c r="BD17" s="8" t="s">
        <v>143</v>
      </c>
      <c r="BE17" s="8" t="s">
        <v>140</v>
      </c>
    </row>
    <row r="18" spans="1:57" ht="20.100000000000001" customHeight="1" x14ac:dyDescent="0.15">
      <c r="A18" s="129" t="s">
        <v>122</v>
      </c>
      <c r="B18" s="130"/>
      <c r="C18" s="131"/>
      <c r="D18" s="132" t="s">
        <v>123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4"/>
      <c r="O18" s="97"/>
      <c r="P18" s="97"/>
      <c r="Q18" s="97"/>
      <c r="R18" s="97"/>
      <c r="S18" s="97"/>
      <c r="T18" s="98"/>
      <c r="U18" s="98"/>
      <c r="V18" s="98"/>
      <c r="W18" s="98"/>
      <c r="X18" s="99"/>
      <c r="Y18" s="135">
        <f t="shared" si="0"/>
        <v>0</v>
      </c>
      <c r="Z18" s="136"/>
      <c r="AA18" s="136"/>
      <c r="AB18" s="136"/>
      <c r="AC18" s="136"/>
      <c r="AD18" s="137"/>
      <c r="AE18" s="138" t="s">
        <v>124</v>
      </c>
      <c r="AF18" s="139"/>
      <c r="AG18" s="140"/>
      <c r="AH18" s="135">
        <f t="shared" si="1"/>
        <v>0</v>
      </c>
      <c r="AI18" s="136"/>
      <c r="AJ18" s="136"/>
      <c r="AK18" s="136"/>
      <c r="AL18" s="136"/>
      <c r="AM18" s="141"/>
      <c r="AN18" s="111">
        <f t="shared" si="2"/>
        <v>0</v>
      </c>
      <c r="AO18" s="112"/>
      <c r="AP18" s="112"/>
      <c r="AQ18" s="112"/>
      <c r="AR18" s="112"/>
      <c r="AS18" s="112"/>
      <c r="AT18" s="113">
        <f t="shared" si="3"/>
        <v>2500</v>
      </c>
      <c r="AU18" s="114"/>
      <c r="AV18" s="114"/>
      <c r="AW18" s="115"/>
      <c r="AX18" s="113">
        <f t="shared" si="4"/>
        <v>1250</v>
      </c>
      <c r="AY18" s="114"/>
      <c r="AZ18" s="114"/>
      <c r="BA18" s="116"/>
    </row>
    <row r="19" spans="1:57" ht="20.100000000000001" customHeight="1" x14ac:dyDescent="0.15">
      <c r="A19" s="129" t="s">
        <v>122</v>
      </c>
      <c r="B19" s="130"/>
      <c r="C19" s="131"/>
      <c r="D19" s="132" t="s">
        <v>735</v>
      </c>
      <c r="E19" s="133"/>
      <c r="F19" s="133"/>
      <c r="G19" s="133"/>
      <c r="H19" s="133"/>
      <c r="I19" s="133"/>
      <c r="J19" s="133"/>
      <c r="K19" s="133"/>
      <c r="L19" s="133"/>
      <c r="M19" s="133"/>
      <c r="N19" s="134"/>
      <c r="O19" s="97"/>
      <c r="P19" s="97"/>
      <c r="Q19" s="97"/>
      <c r="R19" s="97"/>
      <c r="S19" s="97"/>
      <c r="T19" s="98"/>
      <c r="U19" s="98"/>
      <c r="V19" s="98"/>
      <c r="W19" s="98"/>
      <c r="X19" s="99"/>
      <c r="Y19" s="135">
        <f t="shared" si="0"/>
        <v>0</v>
      </c>
      <c r="Z19" s="136"/>
      <c r="AA19" s="136"/>
      <c r="AB19" s="136"/>
      <c r="AC19" s="136"/>
      <c r="AD19" s="137"/>
      <c r="AE19" s="138" t="s">
        <v>124</v>
      </c>
      <c r="AF19" s="139"/>
      <c r="AG19" s="140"/>
      <c r="AH19" s="135">
        <f t="shared" si="1"/>
        <v>0</v>
      </c>
      <c r="AI19" s="136"/>
      <c r="AJ19" s="136"/>
      <c r="AK19" s="136"/>
      <c r="AL19" s="136"/>
      <c r="AM19" s="141"/>
      <c r="AN19" s="111">
        <f t="shared" si="2"/>
        <v>0</v>
      </c>
      <c r="AO19" s="112"/>
      <c r="AP19" s="112"/>
      <c r="AQ19" s="112"/>
      <c r="AR19" s="112"/>
      <c r="AS19" s="112"/>
      <c r="AT19" s="113">
        <f t="shared" si="3"/>
        <v>2500</v>
      </c>
      <c r="AU19" s="114"/>
      <c r="AV19" s="114"/>
      <c r="AW19" s="115"/>
      <c r="AX19" s="113">
        <f t="shared" si="4"/>
        <v>1250</v>
      </c>
      <c r="AY19" s="114"/>
      <c r="AZ19" s="114"/>
      <c r="BA19" s="116"/>
    </row>
    <row r="20" spans="1:57" ht="20.100000000000001" customHeight="1" x14ac:dyDescent="0.15">
      <c r="A20" s="129" t="s">
        <v>122</v>
      </c>
      <c r="B20" s="130"/>
      <c r="C20" s="131"/>
      <c r="D20" s="132" t="s">
        <v>736</v>
      </c>
      <c r="E20" s="133"/>
      <c r="F20" s="133"/>
      <c r="G20" s="133"/>
      <c r="H20" s="133"/>
      <c r="I20" s="133"/>
      <c r="J20" s="133"/>
      <c r="K20" s="133"/>
      <c r="L20" s="133"/>
      <c r="M20" s="133"/>
      <c r="N20" s="134"/>
      <c r="O20" s="97"/>
      <c r="P20" s="97"/>
      <c r="Q20" s="97"/>
      <c r="R20" s="97"/>
      <c r="S20" s="97"/>
      <c r="T20" s="98"/>
      <c r="U20" s="98"/>
      <c r="V20" s="98"/>
      <c r="W20" s="98"/>
      <c r="X20" s="99"/>
      <c r="Y20" s="135">
        <f t="shared" si="0"/>
        <v>0</v>
      </c>
      <c r="Z20" s="136"/>
      <c r="AA20" s="136"/>
      <c r="AB20" s="136"/>
      <c r="AC20" s="136"/>
      <c r="AD20" s="137"/>
      <c r="AE20" s="138" t="s">
        <v>124</v>
      </c>
      <c r="AF20" s="139"/>
      <c r="AG20" s="140"/>
      <c r="AH20" s="135">
        <f t="shared" si="1"/>
        <v>0</v>
      </c>
      <c r="AI20" s="136"/>
      <c r="AJ20" s="136"/>
      <c r="AK20" s="136"/>
      <c r="AL20" s="136"/>
      <c r="AM20" s="141"/>
      <c r="AN20" s="111">
        <f t="shared" si="2"/>
        <v>0</v>
      </c>
      <c r="AO20" s="112"/>
      <c r="AP20" s="112"/>
      <c r="AQ20" s="112"/>
      <c r="AR20" s="112"/>
      <c r="AS20" s="112"/>
      <c r="AT20" s="113">
        <f t="shared" si="3"/>
        <v>2500</v>
      </c>
      <c r="AU20" s="114"/>
      <c r="AV20" s="114"/>
      <c r="AW20" s="115"/>
      <c r="AX20" s="113">
        <f t="shared" si="4"/>
        <v>1250</v>
      </c>
      <c r="AY20" s="114"/>
      <c r="AZ20" s="114"/>
      <c r="BA20" s="116"/>
    </row>
    <row r="21" spans="1:57" ht="20.100000000000001" customHeight="1" x14ac:dyDescent="0.15">
      <c r="A21" s="129" t="s">
        <v>122</v>
      </c>
      <c r="B21" s="130"/>
      <c r="C21" s="131"/>
      <c r="D21" s="132" t="s">
        <v>737</v>
      </c>
      <c r="E21" s="133"/>
      <c r="F21" s="133"/>
      <c r="G21" s="133"/>
      <c r="H21" s="133"/>
      <c r="I21" s="133"/>
      <c r="J21" s="133"/>
      <c r="K21" s="133"/>
      <c r="L21" s="133"/>
      <c r="M21" s="133"/>
      <c r="N21" s="134"/>
      <c r="O21" s="97"/>
      <c r="P21" s="97"/>
      <c r="Q21" s="97"/>
      <c r="R21" s="97"/>
      <c r="S21" s="97"/>
      <c r="T21" s="98"/>
      <c r="U21" s="98"/>
      <c r="V21" s="98"/>
      <c r="W21" s="98"/>
      <c r="X21" s="99"/>
      <c r="Y21" s="135">
        <f t="shared" si="0"/>
        <v>0</v>
      </c>
      <c r="Z21" s="136"/>
      <c r="AA21" s="136"/>
      <c r="AB21" s="136"/>
      <c r="AC21" s="136"/>
      <c r="AD21" s="137"/>
      <c r="AE21" s="138" t="s">
        <v>124</v>
      </c>
      <c r="AF21" s="139"/>
      <c r="AG21" s="140"/>
      <c r="AH21" s="135">
        <f t="shared" si="1"/>
        <v>0</v>
      </c>
      <c r="AI21" s="136"/>
      <c r="AJ21" s="136"/>
      <c r="AK21" s="136"/>
      <c r="AL21" s="136"/>
      <c r="AM21" s="141"/>
      <c r="AN21" s="111">
        <f t="shared" si="2"/>
        <v>0</v>
      </c>
      <c r="AO21" s="112"/>
      <c r="AP21" s="112"/>
      <c r="AQ21" s="112"/>
      <c r="AR21" s="112"/>
      <c r="AS21" s="112"/>
      <c r="AT21" s="113">
        <f t="shared" si="3"/>
        <v>2500</v>
      </c>
      <c r="AU21" s="114"/>
      <c r="AV21" s="114"/>
      <c r="AW21" s="115"/>
      <c r="AX21" s="113">
        <f t="shared" si="4"/>
        <v>1250</v>
      </c>
      <c r="AY21" s="114"/>
      <c r="AZ21" s="114"/>
      <c r="BA21" s="116"/>
    </row>
    <row r="22" spans="1:57" ht="20.100000000000001" customHeight="1" x14ac:dyDescent="0.15">
      <c r="A22" s="129" t="s">
        <v>122</v>
      </c>
      <c r="B22" s="130"/>
      <c r="C22" s="131"/>
      <c r="D22" s="132" t="s">
        <v>738</v>
      </c>
      <c r="E22" s="133"/>
      <c r="F22" s="133"/>
      <c r="G22" s="133"/>
      <c r="H22" s="133"/>
      <c r="I22" s="133"/>
      <c r="J22" s="133"/>
      <c r="K22" s="133"/>
      <c r="L22" s="133"/>
      <c r="M22" s="133"/>
      <c r="N22" s="134"/>
      <c r="O22" s="97"/>
      <c r="P22" s="97"/>
      <c r="Q22" s="97"/>
      <c r="R22" s="97"/>
      <c r="S22" s="97"/>
      <c r="T22" s="98"/>
      <c r="U22" s="98"/>
      <c r="V22" s="98"/>
      <c r="W22" s="98"/>
      <c r="X22" s="99"/>
      <c r="Y22" s="135">
        <f t="shared" si="0"/>
        <v>0</v>
      </c>
      <c r="Z22" s="136"/>
      <c r="AA22" s="136"/>
      <c r="AB22" s="136"/>
      <c r="AC22" s="136"/>
      <c r="AD22" s="137"/>
      <c r="AE22" s="138" t="s">
        <v>124</v>
      </c>
      <c r="AF22" s="139"/>
      <c r="AG22" s="140"/>
      <c r="AH22" s="135">
        <f t="shared" si="1"/>
        <v>0</v>
      </c>
      <c r="AI22" s="136"/>
      <c r="AJ22" s="136"/>
      <c r="AK22" s="136"/>
      <c r="AL22" s="136"/>
      <c r="AM22" s="141"/>
      <c r="AN22" s="111">
        <f t="shared" si="2"/>
        <v>0</v>
      </c>
      <c r="AO22" s="112"/>
      <c r="AP22" s="112"/>
      <c r="AQ22" s="112"/>
      <c r="AR22" s="112"/>
      <c r="AS22" s="112"/>
      <c r="AT22" s="113">
        <f t="shared" si="3"/>
        <v>2500</v>
      </c>
      <c r="AU22" s="114"/>
      <c r="AV22" s="114"/>
      <c r="AW22" s="115"/>
      <c r="AX22" s="113">
        <f t="shared" si="4"/>
        <v>1250</v>
      </c>
      <c r="AY22" s="114"/>
      <c r="AZ22" s="114"/>
      <c r="BA22" s="116"/>
    </row>
    <row r="23" spans="1:57" ht="20.100000000000001" customHeight="1" x14ac:dyDescent="0.15">
      <c r="A23" s="129" t="s">
        <v>122</v>
      </c>
      <c r="B23" s="130"/>
      <c r="C23" s="131"/>
      <c r="D23" s="132" t="s">
        <v>746</v>
      </c>
      <c r="E23" s="133"/>
      <c r="F23" s="133"/>
      <c r="G23" s="133"/>
      <c r="H23" s="133"/>
      <c r="I23" s="133"/>
      <c r="J23" s="133"/>
      <c r="K23" s="133"/>
      <c r="L23" s="133"/>
      <c r="M23" s="133"/>
      <c r="N23" s="134"/>
      <c r="O23" s="97"/>
      <c r="P23" s="97"/>
      <c r="Q23" s="97"/>
      <c r="R23" s="97"/>
      <c r="S23" s="97"/>
      <c r="T23" s="98"/>
      <c r="U23" s="98"/>
      <c r="V23" s="98"/>
      <c r="W23" s="98"/>
      <c r="X23" s="99"/>
      <c r="Y23" s="135">
        <f t="shared" si="0"/>
        <v>0</v>
      </c>
      <c r="Z23" s="136"/>
      <c r="AA23" s="136"/>
      <c r="AB23" s="136"/>
      <c r="AC23" s="136"/>
      <c r="AD23" s="137"/>
      <c r="AE23" s="138" t="s">
        <v>124</v>
      </c>
      <c r="AF23" s="139"/>
      <c r="AG23" s="140"/>
      <c r="AH23" s="135">
        <f t="shared" si="1"/>
        <v>0</v>
      </c>
      <c r="AI23" s="136"/>
      <c r="AJ23" s="136"/>
      <c r="AK23" s="136"/>
      <c r="AL23" s="136"/>
      <c r="AM23" s="141"/>
      <c r="AN23" s="111">
        <f t="shared" si="2"/>
        <v>0</v>
      </c>
      <c r="AO23" s="112"/>
      <c r="AP23" s="112"/>
      <c r="AQ23" s="112"/>
      <c r="AR23" s="112"/>
      <c r="AS23" s="112"/>
      <c r="AT23" s="113">
        <f t="shared" si="3"/>
        <v>2500</v>
      </c>
      <c r="AU23" s="114"/>
      <c r="AV23" s="114"/>
      <c r="AW23" s="115"/>
      <c r="AX23" s="113">
        <f t="shared" si="4"/>
        <v>1250</v>
      </c>
      <c r="AY23" s="114"/>
      <c r="AZ23" s="114"/>
      <c r="BA23" s="116"/>
    </row>
    <row r="24" spans="1:57" ht="20.100000000000001" customHeight="1" x14ac:dyDescent="0.15">
      <c r="A24" s="129" t="s">
        <v>122</v>
      </c>
      <c r="B24" s="130"/>
      <c r="C24" s="131"/>
      <c r="D24" s="132" t="s">
        <v>739</v>
      </c>
      <c r="E24" s="133"/>
      <c r="F24" s="133"/>
      <c r="G24" s="133"/>
      <c r="H24" s="133"/>
      <c r="I24" s="133"/>
      <c r="J24" s="133"/>
      <c r="K24" s="133"/>
      <c r="L24" s="133"/>
      <c r="M24" s="133"/>
      <c r="N24" s="134"/>
      <c r="O24" s="97"/>
      <c r="P24" s="97"/>
      <c r="Q24" s="97"/>
      <c r="R24" s="97"/>
      <c r="S24" s="97"/>
      <c r="T24" s="98"/>
      <c r="U24" s="98"/>
      <c r="V24" s="98"/>
      <c r="W24" s="98"/>
      <c r="X24" s="99"/>
      <c r="Y24" s="135">
        <f t="shared" si="0"/>
        <v>0</v>
      </c>
      <c r="Z24" s="136"/>
      <c r="AA24" s="136"/>
      <c r="AB24" s="136"/>
      <c r="AC24" s="136"/>
      <c r="AD24" s="137"/>
      <c r="AE24" s="138" t="s">
        <v>124</v>
      </c>
      <c r="AF24" s="139"/>
      <c r="AG24" s="140"/>
      <c r="AH24" s="135">
        <f t="shared" si="1"/>
        <v>0</v>
      </c>
      <c r="AI24" s="136"/>
      <c r="AJ24" s="136"/>
      <c r="AK24" s="136"/>
      <c r="AL24" s="136"/>
      <c r="AM24" s="141"/>
      <c r="AN24" s="111">
        <f t="shared" si="2"/>
        <v>0</v>
      </c>
      <c r="AO24" s="112"/>
      <c r="AP24" s="112"/>
      <c r="AQ24" s="112"/>
      <c r="AR24" s="112"/>
      <c r="AS24" s="112"/>
      <c r="AT24" s="113">
        <f t="shared" si="3"/>
        <v>2500</v>
      </c>
      <c r="AU24" s="114"/>
      <c r="AV24" s="114"/>
      <c r="AW24" s="115"/>
      <c r="AX24" s="113">
        <f t="shared" si="4"/>
        <v>1250</v>
      </c>
      <c r="AY24" s="114"/>
      <c r="AZ24" s="114"/>
      <c r="BA24" s="116"/>
    </row>
    <row r="25" spans="1:57" ht="20.100000000000001" customHeight="1" x14ac:dyDescent="0.15">
      <c r="A25" s="129" t="s">
        <v>122</v>
      </c>
      <c r="B25" s="130"/>
      <c r="C25" s="131"/>
      <c r="D25" s="132" t="s">
        <v>740</v>
      </c>
      <c r="E25" s="133"/>
      <c r="F25" s="133"/>
      <c r="G25" s="133"/>
      <c r="H25" s="133"/>
      <c r="I25" s="133"/>
      <c r="J25" s="133"/>
      <c r="K25" s="133"/>
      <c r="L25" s="133"/>
      <c r="M25" s="133"/>
      <c r="N25" s="134"/>
      <c r="O25" s="97"/>
      <c r="P25" s="97"/>
      <c r="Q25" s="97"/>
      <c r="R25" s="97"/>
      <c r="S25" s="97"/>
      <c r="T25" s="98"/>
      <c r="U25" s="98"/>
      <c r="V25" s="98"/>
      <c r="W25" s="98"/>
      <c r="X25" s="99"/>
      <c r="Y25" s="135">
        <f t="shared" si="0"/>
        <v>0</v>
      </c>
      <c r="Z25" s="136"/>
      <c r="AA25" s="136"/>
      <c r="AB25" s="136"/>
      <c r="AC25" s="136"/>
      <c r="AD25" s="137"/>
      <c r="AE25" s="138" t="s">
        <v>124</v>
      </c>
      <c r="AF25" s="139"/>
      <c r="AG25" s="140"/>
      <c r="AH25" s="135">
        <f t="shared" si="1"/>
        <v>0</v>
      </c>
      <c r="AI25" s="136"/>
      <c r="AJ25" s="136"/>
      <c r="AK25" s="136"/>
      <c r="AL25" s="136"/>
      <c r="AM25" s="141"/>
      <c r="AN25" s="111">
        <f t="shared" si="2"/>
        <v>0</v>
      </c>
      <c r="AO25" s="112"/>
      <c r="AP25" s="112"/>
      <c r="AQ25" s="112"/>
      <c r="AR25" s="112"/>
      <c r="AS25" s="112"/>
      <c r="AT25" s="113">
        <f t="shared" si="3"/>
        <v>2500</v>
      </c>
      <c r="AU25" s="114"/>
      <c r="AV25" s="114"/>
      <c r="AW25" s="115"/>
      <c r="AX25" s="113">
        <f t="shared" si="4"/>
        <v>1250</v>
      </c>
      <c r="AY25" s="114"/>
      <c r="AZ25" s="114"/>
      <c r="BA25" s="116"/>
    </row>
    <row r="26" spans="1:57" ht="20.100000000000001" customHeight="1" x14ac:dyDescent="0.15">
      <c r="A26" s="129" t="s">
        <v>122</v>
      </c>
      <c r="B26" s="130"/>
      <c r="C26" s="131"/>
      <c r="D26" s="132" t="s">
        <v>743</v>
      </c>
      <c r="E26" s="133"/>
      <c r="F26" s="133"/>
      <c r="G26" s="133"/>
      <c r="H26" s="133"/>
      <c r="I26" s="133"/>
      <c r="J26" s="133"/>
      <c r="K26" s="133"/>
      <c r="L26" s="133"/>
      <c r="M26" s="133"/>
      <c r="N26" s="134"/>
      <c r="O26" s="97"/>
      <c r="P26" s="97"/>
      <c r="Q26" s="97"/>
      <c r="R26" s="97"/>
      <c r="S26" s="97"/>
      <c r="T26" s="98"/>
      <c r="U26" s="98"/>
      <c r="V26" s="98"/>
      <c r="W26" s="98"/>
      <c r="X26" s="99"/>
      <c r="Y26" s="135">
        <f t="shared" si="0"/>
        <v>0</v>
      </c>
      <c r="Z26" s="136"/>
      <c r="AA26" s="136"/>
      <c r="AB26" s="136"/>
      <c r="AC26" s="136"/>
      <c r="AD26" s="137"/>
      <c r="AE26" s="138" t="s">
        <v>124</v>
      </c>
      <c r="AF26" s="139"/>
      <c r="AG26" s="140"/>
      <c r="AH26" s="135">
        <f t="shared" si="1"/>
        <v>0</v>
      </c>
      <c r="AI26" s="136"/>
      <c r="AJ26" s="136"/>
      <c r="AK26" s="136"/>
      <c r="AL26" s="136"/>
      <c r="AM26" s="141"/>
      <c r="AN26" s="111">
        <f t="shared" si="2"/>
        <v>0</v>
      </c>
      <c r="AO26" s="112"/>
      <c r="AP26" s="112"/>
      <c r="AQ26" s="112"/>
      <c r="AR26" s="112"/>
      <c r="AS26" s="112"/>
      <c r="AT26" s="113">
        <f t="shared" si="3"/>
        <v>2500</v>
      </c>
      <c r="AU26" s="114"/>
      <c r="AV26" s="114"/>
      <c r="AW26" s="115"/>
      <c r="AX26" s="113">
        <f t="shared" si="4"/>
        <v>1250</v>
      </c>
      <c r="AY26" s="114"/>
      <c r="AZ26" s="114"/>
      <c r="BA26" s="116"/>
    </row>
    <row r="27" spans="1:57" ht="20.100000000000001" customHeight="1" thickBot="1" x14ac:dyDescent="0.2">
      <c r="A27" s="61"/>
      <c r="B27" s="62"/>
      <c r="C27" s="63"/>
      <c r="D27" s="100" t="s">
        <v>125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2"/>
      <c r="Y27" s="107">
        <f>SUM(Y12:AD26)</f>
        <v>35500</v>
      </c>
      <c r="Z27" s="108"/>
      <c r="AA27" s="108"/>
      <c r="AB27" s="108"/>
      <c r="AC27" s="108"/>
      <c r="AD27" s="109"/>
      <c r="AE27" s="100" t="s">
        <v>124</v>
      </c>
      <c r="AF27" s="101"/>
      <c r="AG27" s="102"/>
      <c r="AH27" s="107">
        <f>SUM(AH12:AM26)</f>
        <v>38340</v>
      </c>
      <c r="AI27" s="108"/>
      <c r="AJ27" s="108"/>
      <c r="AK27" s="108"/>
      <c r="AL27" s="108"/>
      <c r="AM27" s="110"/>
      <c r="AN27" s="103">
        <f>SUM(AN12:AS26)</f>
        <v>17750</v>
      </c>
      <c r="AO27" s="104"/>
      <c r="AP27" s="104"/>
      <c r="AQ27" s="104"/>
      <c r="AR27" s="104"/>
      <c r="AS27" s="105"/>
      <c r="AT27" s="94"/>
      <c r="AU27" s="95"/>
      <c r="AV27" s="95"/>
      <c r="AW27" s="106"/>
      <c r="AX27" s="94"/>
      <c r="AY27" s="95"/>
      <c r="AZ27" s="95"/>
      <c r="BA27" s="96"/>
    </row>
    <row r="28" spans="1:57" x14ac:dyDescent="0.4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9" t="s">
        <v>753</v>
      </c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</row>
  </sheetData>
  <mergeCells count="170">
    <mergeCell ref="AE20:AG20"/>
    <mergeCell ref="AN16:AS16"/>
    <mergeCell ref="AT16:AW16"/>
    <mergeCell ref="AX16:BA16"/>
    <mergeCell ref="AN17:AS17"/>
    <mergeCell ref="AT17:AW17"/>
    <mergeCell ref="AX17:BA17"/>
    <mergeCell ref="AE23:AG23"/>
    <mergeCell ref="AE24:AG24"/>
    <mergeCell ref="AN18:AS18"/>
    <mergeCell ref="AT18:AW18"/>
    <mergeCell ref="AX18:BA18"/>
    <mergeCell ref="AN19:AS19"/>
    <mergeCell ref="AT19:AW19"/>
    <mergeCell ref="AX19:BA19"/>
    <mergeCell ref="AN20:AS20"/>
    <mergeCell ref="AT20:AW20"/>
    <mergeCell ref="AX20:BA20"/>
    <mergeCell ref="A18:C18"/>
    <mergeCell ref="A19:C19"/>
    <mergeCell ref="A20:C20"/>
    <mergeCell ref="A21:C21"/>
    <mergeCell ref="A22:C22"/>
    <mergeCell ref="A23:C23"/>
    <mergeCell ref="A12:C12"/>
    <mergeCell ref="A13:C13"/>
    <mergeCell ref="A14:C14"/>
    <mergeCell ref="A15:C15"/>
    <mergeCell ref="A16:C16"/>
    <mergeCell ref="A17:C17"/>
    <mergeCell ref="Y27:AD27"/>
    <mergeCell ref="AH27:AM27"/>
    <mergeCell ref="AE21:AG21"/>
    <mergeCell ref="AE22:AG22"/>
    <mergeCell ref="A24:C24"/>
    <mergeCell ref="A25:C25"/>
    <mergeCell ref="A26:C26"/>
    <mergeCell ref="D25:N25"/>
    <mergeCell ref="Y25:AD25"/>
    <mergeCell ref="AH25:AM25"/>
    <mergeCell ref="D26:N26"/>
    <mergeCell ref="Y26:AD26"/>
    <mergeCell ref="AH26:AM26"/>
    <mergeCell ref="D23:N23"/>
    <mergeCell ref="Y23:AD23"/>
    <mergeCell ref="AH23:AM23"/>
    <mergeCell ref="D24:N24"/>
    <mergeCell ref="AE25:AG25"/>
    <mergeCell ref="AE26:AG26"/>
    <mergeCell ref="AE27:AG27"/>
    <mergeCell ref="O25:S25"/>
    <mergeCell ref="T25:X25"/>
    <mergeCell ref="O26:S26"/>
    <mergeCell ref="T26:X26"/>
    <mergeCell ref="D20:N20"/>
    <mergeCell ref="Y20:AD20"/>
    <mergeCell ref="AH20:AM20"/>
    <mergeCell ref="O19:S19"/>
    <mergeCell ref="T19:X19"/>
    <mergeCell ref="O20:S20"/>
    <mergeCell ref="T20:X20"/>
    <mergeCell ref="Y24:AD24"/>
    <mergeCell ref="AH24:AM24"/>
    <mergeCell ref="D21:N21"/>
    <mergeCell ref="Y21:AD21"/>
    <mergeCell ref="AH21:AM21"/>
    <mergeCell ref="D22:N22"/>
    <mergeCell ref="Y22:AD22"/>
    <mergeCell ref="AH22:AM22"/>
    <mergeCell ref="O21:S21"/>
    <mergeCell ref="T21:X21"/>
    <mergeCell ref="O22:S22"/>
    <mergeCell ref="T22:X22"/>
    <mergeCell ref="O23:S23"/>
    <mergeCell ref="T23:X23"/>
    <mergeCell ref="O24:S24"/>
    <mergeCell ref="T24:X24"/>
    <mergeCell ref="AE19:AG19"/>
    <mergeCell ref="D18:N18"/>
    <mergeCell ref="Y18:AD18"/>
    <mergeCell ref="AH18:AM18"/>
    <mergeCell ref="O17:S17"/>
    <mergeCell ref="T17:X17"/>
    <mergeCell ref="O18:S18"/>
    <mergeCell ref="T18:X18"/>
    <mergeCell ref="D19:N19"/>
    <mergeCell ref="Y19:AD19"/>
    <mergeCell ref="AH19:AM19"/>
    <mergeCell ref="AE17:AG17"/>
    <mergeCell ref="AE18:AG18"/>
    <mergeCell ref="D16:N16"/>
    <mergeCell ref="Y16:AD16"/>
    <mergeCell ref="AH16:AM16"/>
    <mergeCell ref="AE15:AG15"/>
    <mergeCell ref="AE16:AG16"/>
    <mergeCell ref="O16:S16"/>
    <mergeCell ref="T16:X16"/>
    <mergeCell ref="D17:N17"/>
    <mergeCell ref="Y17:AD17"/>
    <mergeCell ref="AH17:AM17"/>
    <mergeCell ref="Y13:AD13"/>
    <mergeCell ref="AH13:AM13"/>
    <mergeCell ref="D14:N14"/>
    <mergeCell ref="Y14:AD14"/>
    <mergeCell ref="AH14:AM14"/>
    <mergeCell ref="AE13:AG13"/>
    <mergeCell ref="AE14:AG14"/>
    <mergeCell ref="D15:N15"/>
    <mergeCell ref="Y15:AD15"/>
    <mergeCell ref="AH15:AM15"/>
    <mergeCell ref="AH11:AM11"/>
    <mergeCell ref="Y12:AD12"/>
    <mergeCell ref="AH12:AM12"/>
    <mergeCell ref="A1:BA1"/>
    <mergeCell ref="A11:C11"/>
    <mergeCell ref="D11:N11"/>
    <mergeCell ref="Y11:AD11"/>
    <mergeCell ref="AE11:AG11"/>
    <mergeCell ref="AE12:AG12"/>
    <mergeCell ref="I5:J5"/>
    <mergeCell ref="Y5:Z5"/>
    <mergeCell ref="AN11:AS11"/>
    <mergeCell ref="AT11:AW11"/>
    <mergeCell ref="AX11:BA11"/>
    <mergeCell ref="AN12:AS12"/>
    <mergeCell ref="AT12:AW12"/>
    <mergeCell ref="AX12:BA12"/>
    <mergeCell ref="AN13:AS13"/>
    <mergeCell ref="AT13:AW13"/>
    <mergeCell ref="AX13:BA13"/>
    <mergeCell ref="AN14:AS14"/>
    <mergeCell ref="AT14:AW14"/>
    <mergeCell ref="AX14:BA14"/>
    <mergeCell ref="AN15:AS15"/>
    <mergeCell ref="AT15:AW15"/>
    <mergeCell ref="AX15:BA15"/>
    <mergeCell ref="AX26:BA26"/>
    <mergeCell ref="AN21:AS21"/>
    <mergeCell ref="AT21:AW21"/>
    <mergeCell ref="AX21:BA21"/>
    <mergeCell ref="AN22:AS22"/>
    <mergeCell ref="AT22:AW22"/>
    <mergeCell ref="AX22:BA22"/>
    <mergeCell ref="AN23:AS23"/>
    <mergeCell ref="AT23:AW23"/>
    <mergeCell ref="AX23:BA23"/>
    <mergeCell ref="D27:X27"/>
    <mergeCell ref="AN27:AS27"/>
    <mergeCell ref="AT27:AW27"/>
    <mergeCell ref="AX27:BA27"/>
    <mergeCell ref="O11:S11"/>
    <mergeCell ref="T11:X11"/>
    <mergeCell ref="O12:S12"/>
    <mergeCell ref="T12:X12"/>
    <mergeCell ref="O13:S13"/>
    <mergeCell ref="T13:X13"/>
    <mergeCell ref="O14:S14"/>
    <mergeCell ref="T14:X14"/>
    <mergeCell ref="O15:S15"/>
    <mergeCell ref="T15:X15"/>
    <mergeCell ref="D12:N12"/>
    <mergeCell ref="D13:N13"/>
    <mergeCell ref="AN24:AS24"/>
    <mergeCell ref="AT24:AW24"/>
    <mergeCell ref="AX24:BA24"/>
    <mergeCell ref="AN25:AS25"/>
    <mergeCell ref="AT25:AW25"/>
    <mergeCell ref="AX25:BA25"/>
    <mergeCell ref="AN26:AS26"/>
    <mergeCell ref="AT26:AW26"/>
  </mergeCells>
  <phoneticPr fontId="2"/>
  <dataValidations count="1">
    <dataValidation type="list" allowBlank="1" showInputMessage="1" showErrorMessage="1" sqref="D12:N26">
      <formula1>$BC$3:$BC$17</formula1>
    </dataValidation>
  </dataValidations>
  <pageMargins left="0.7" right="0.7" top="0.75" bottom="0.75" header="0.3" footer="0.3"/>
  <pageSetup paperSize="9" scale="90" orientation="landscape" r:id="rId1"/>
  <colBreaks count="1" manualBreakCount="1">
    <brk id="5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8"/>
  <sheetViews>
    <sheetView view="pageBreakPreview" zoomScale="85" zoomScaleNormal="85" zoomScaleSheetLayoutView="85" workbookViewId="0">
      <selection sqref="A1:BA1"/>
    </sheetView>
  </sheetViews>
  <sheetFormatPr defaultRowHeight="18.75" x14ac:dyDescent="0.4"/>
  <cols>
    <col min="1" max="53" width="2.5" style="64" customWidth="1"/>
    <col min="54" max="54" width="3.625" style="64" customWidth="1"/>
    <col min="55" max="55" width="43.875" style="64" customWidth="1"/>
    <col min="56" max="57" width="20.625" style="64" customWidth="1"/>
    <col min="58" max="16384" width="9" style="64"/>
  </cols>
  <sheetData>
    <row r="1" spans="1:57" x14ac:dyDescent="0.4">
      <c r="A1" s="122" t="s">
        <v>752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</row>
    <row r="2" spans="1:57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6" t="s">
        <v>153</v>
      </c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C2" s="65" t="s">
        <v>141</v>
      </c>
      <c r="BD2" s="65" t="s">
        <v>154</v>
      </c>
      <c r="BE2" s="65" t="s">
        <v>155</v>
      </c>
    </row>
    <row r="3" spans="1:57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" t="s">
        <v>113</v>
      </c>
      <c r="S3" s="5"/>
      <c r="T3" s="5"/>
      <c r="U3" s="5"/>
      <c r="V3" s="4"/>
      <c r="W3" s="4"/>
      <c r="X3" s="4"/>
      <c r="Y3" s="4"/>
      <c r="Z3" s="4"/>
      <c r="AA3" s="4"/>
      <c r="AB3" s="4"/>
      <c r="AC3" s="4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C3" s="6" t="s">
        <v>136</v>
      </c>
      <c r="BD3" s="8" t="s">
        <v>142</v>
      </c>
      <c r="BE3" s="8" t="s">
        <v>139</v>
      </c>
    </row>
    <row r="4" spans="1:57" x14ac:dyDescent="0.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C4" s="6" t="s">
        <v>134</v>
      </c>
      <c r="BD4" s="8" t="s">
        <v>142</v>
      </c>
      <c r="BE4" s="8" t="s">
        <v>770</v>
      </c>
    </row>
    <row r="5" spans="1:57" x14ac:dyDescent="0.4">
      <c r="A5" s="10" t="s">
        <v>114</v>
      </c>
      <c r="B5" s="11"/>
      <c r="C5" s="11"/>
      <c r="D5" s="11"/>
      <c r="E5" s="11"/>
      <c r="F5" s="11"/>
      <c r="G5" s="11"/>
      <c r="H5" s="11"/>
      <c r="I5" s="146">
        <v>0</v>
      </c>
      <c r="J5" s="146"/>
      <c r="K5" s="11" t="s">
        <v>115</v>
      </c>
      <c r="L5" s="11"/>
      <c r="M5" s="11"/>
      <c r="N5" s="70"/>
      <c r="O5" s="71"/>
      <c r="P5" s="9"/>
      <c r="Q5" s="10" t="s">
        <v>116</v>
      </c>
      <c r="R5" s="11"/>
      <c r="S5" s="11"/>
      <c r="T5" s="11"/>
      <c r="U5" s="11"/>
      <c r="V5" s="11"/>
      <c r="W5" s="11"/>
      <c r="X5" s="11"/>
      <c r="Y5" s="146">
        <v>0</v>
      </c>
      <c r="Z5" s="146"/>
      <c r="AA5" s="11" t="s">
        <v>115</v>
      </c>
      <c r="AB5" s="11"/>
      <c r="AC5" s="11"/>
      <c r="AD5" s="70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C5" s="6" t="s">
        <v>137</v>
      </c>
      <c r="BD5" s="8" t="s">
        <v>142</v>
      </c>
      <c r="BE5" s="8" t="s">
        <v>770</v>
      </c>
    </row>
    <row r="6" spans="1:57" x14ac:dyDescent="0.4">
      <c r="A6" s="13" t="str">
        <f>IF(I5="","","〒")</f>
        <v>〒</v>
      </c>
      <c r="B6" s="14" t="str">
        <f>IF(I5="","",VLOOKUP(I5,[2]参加店一覧!A5:N105,7,))</f>
        <v>997-8601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72"/>
      <c r="O6" s="71"/>
      <c r="P6" s="9"/>
      <c r="Q6" s="13" t="str">
        <f>IF(Y5="","","〒")</f>
        <v>〒</v>
      </c>
      <c r="R6" s="14" t="str">
        <f>IF(Y5="","",VLOOKUP(Y5,[2]仲買人等一覧!A5:S51,4,FALSE))</f>
        <v>997-8601</v>
      </c>
      <c r="S6" s="73"/>
      <c r="T6" s="14"/>
      <c r="U6" s="14"/>
      <c r="V6" s="14"/>
      <c r="W6" s="14"/>
      <c r="X6" s="14"/>
      <c r="Y6" s="14"/>
      <c r="Z6" s="14"/>
      <c r="AA6" s="14"/>
      <c r="AB6" s="14"/>
      <c r="AC6" s="14"/>
      <c r="AD6" s="72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C6" s="6" t="s">
        <v>135</v>
      </c>
      <c r="BD6" s="8" t="s">
        <v>142</v>
      </c>
      <c r="BE6" s="8" t="s">
        <v>139</v>
      </c>
    </row>
    <row r="7" spans="1:57" x14ac:dyDescent="0.4">
      <c r="A7" s="13" t="str">
        <f>IF(I5="","",VLOOKUP(I5,[2]参加店一覧!A5:N105,8,FALSE))</f>
        <v>鶴岡市馬場町9-25</v>
      </c>
      <c r="B7" s="73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72"/>
      <c r="O7" s="71"/>
      <c r="P7" s="9"/>
      <c r="Q7" s="13" t="str">
        <f>IF(Y5="","",VLOOKUP(Y5,[2]仲買人等一覧!A5:S51,5,FALSE))</f>
        <v>鶴岡市馬場町9-25</v>
      </c>
      <c r="R7" s="73"/>
      <c r="S7" s="73"/>
      <c r="T7" s="14"/>
      <c r="U7" s="14"/>
      <c r="V7" s="14"/>
      <c r="W7" s="14"/>
      <c r="X7" s="14"/>
      <c r="Y7" s="14"/>
      <c r="Z7" s="14"/>
      <c r="AA7" s="14"/>
      <c r="AB7" s="14"/>
      <c r="AC7" s="14"/>
      <c r="AD7" s="72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C7" s="6" t="s">
        <v>126</v>
      </c>
      <c r="BD7" s="8" t="s">
        <v>770</v>
      </c>
      <c r="BE7" s="8" t="s">
        <v>140</v>
      </c>
    </row>
    <row r="8" spans="1:57" x14ac:dyDescent="0.4">
      <c r="A8" s="13" t="str">
        <f>IF(I5="","",VLOOKUP(I5,[2]参加店一覧!A5:N105,2,FALSE))</f>
        <v>【例】鶴岡ホテル</v>
      </c>
      <c r="B8" s="7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72"/>
      <c r="O8" s="71"/>
      <c r="P8" s="9"/>
      <c r="Q8" s="13" t="str">
        <f>IF(Y5="","",VLOOKUP(Y5,[2]仲買人等一覧!A5:S51,2,FALSE))</f>
        <v>【例】鶴岡魚屋</v>
      </c>
      <c r="R8" s="73"/>
      <c r="S8" s="73"/>
      <c r="T8" s="14"/>
      <c r="U8" s="14"/>
      <c r="V8" s="14"/>
      <c r="W8" s="14"/>
      <c r="X8" s="14"/>
      <c r="Y8" s="14"/>
      <c r="Z8" s="14"/>
      <c r="AA8" s="14"/>
      <c r="AB8" s="14"/>
      <c r="AC8" s="14"/>
      <c r="AD8" s="72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C8" s="6" t="s">
        <v>127</v>
      </c>
      <c r="BD8" s="8" t="s">
        <v>139</v>
      </c>
      <c r="BE8" s="8" t="s">
        <v>140</v>
      </c>
    </row>
    <row r="9" spans="1:57" x14ac:dyDescent="0.4">
      <c r="A9" s="16"/>
      <c r="B9" s="74"/>
      <c r="C9" s="74"/>
      <c r="D9" s="17"/>
      <c r="E9" s="17"/>
      <c r="F9" s="17"/>
      <c r="G9" s="17"/>
      <c r="H9" s="17"/>
      <c r="I9" s="17"/>
      <c r="J9" s="17"/>
      <c r="K9" s="17"/>
      <c r="L9" s="17"/>
      <c r="M9" s="17"/>
      <c r="N9" s="75"/>
      <c r="O9" s="71"/>
      <c r="P9" s="9"/>
      <c r="Q9" s="16" t="str">
        <f>IF(Y5="","",VLOOKUP(Y5,[2]仲買人等一覧!A5:S51,3,))</f>
        <v>皆川　治</v>
      </c>
      <c r="R9" s="74"/>
      <c r="S9" s="74"/>
      <c r="T9" s="17"/>
      <c r="U9" s="17"/>
      <c r="V9" s="17"/>
      <c r="W9" s="17"/>
      <c r="X9" s="17"/>
      <c r="Y9" s="17"/>
      <c r="Z9" s="17"/>
      <c r="AA9" s="17"/>
      <c r="AB9" s="17"/>
      <c r="AC9" s="17"/>
      <c r="AD9" s="75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C9" s="6" t="s">
        <v>123</v>
      </c>
      <c r="BD9" s="8" t="s">
        <v>139</v>
      </c>
      <c r="BE9" s="8" t="s">
        <v>140</v>
      </c>
    </row>
    <row r="10" spans="1:57" ht="19.5" thickBot="1" x14ac:dyDescent="0.45">
      <c r="A10" s="3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3"/>
      <c r="N10" s="3"/>
      <c r="O10" s="3"/>
      <c r="P10" s="3"/>
      <c r="Q10" s="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C10" s="6" t="s">
        <v>129</v>
      </c>
      <c r="BD10" s="8" t="s">
        <v>139</v>
      </c>
      <c r="BE10" s="8" t="s">
        <v>140</v>
      </c>
    </row>
    <row r="11" spans="1:57" x14ac:dyDescent="0.4">
      <c r="A11" s="147" t="s">
        <v>117</v>
      </c>
      <c r="B11" s="148"/>
      <c r="C11" s="149"/>
      <c r="D11" s="150" t="s">
        <v>118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9"/>
      <c r="O11" s="151" t="s">
        <v>750</v>
      </c>
      <c r="P11" s="151"/>
      <c r="Q11" s="151"/>
      <c r="R11" s="151"/>
      <c r="S11" s="151"/>
      <c r="T11" s="148" t="s">
        <v>751</v>
      </c>
      <c r="U11" s="148"/>
      <c r="V11" s="148"/>
      <c r="W11" s="148"/>
      <c r="X11" s="149"/>
      <c r="Y11" s="150" t="s">
        <v>119</v>
      </c>
      <c r="Z11" s="148"/>
      <c r="AA11" s="148"/>
      <c r="AB11" s="148"/>
      <c r="AC11" s="148"/>
      <c r="AD11" s="149"/>
      <c r="AE11" s="150" t="s">
        <v>120</v>
      </c>
      <c r="AF11" s="148"/>
      <c r="AG11" s="149"/>
      <c r="AH11" s="150" t="s">
        <v>121</v>
      </c>
      <c r="AI11" s="148"/>
      <c r="AJ11" s="148"/>
      <c r="AK11" s="148"/>
      <c r="AL11" s="148"/>
      <c r="AM11" s="152"/>
      <c r="AN11" s="120" t="s">
        <v>749</v>
      </c>
      <c r="AO11" s="121"/>
      <c r="AP11" s="121"/>
      <c r="AQ11" s="121"/>
      <c r="AR11" s="121"/>
      <c r="AS11" s="121"/>
      <c r="AT11" s="128" t="s">
        <v>747</v>
      </c>
      <c r="AU11" s="128"/>
      <c r="AV11" s="128"/>
      <c r="AW11" s="128"/>
      <c r="AX11" s="118" t="s">
        <v>771</v>
      </c>
      <c r="AY11" s="118"/>
      <c r="AZ11" s="118"/>
      <c r="BA11" s="119"/>
      <c r="BC11" s="6" t="s">
        <v>133</v>
      </c>
      <c r="BD11" s="8" t="s">
        <v>772</v>
      </c>
      <c r="BE11" s="8" t="s">
        <v>140</v>
      </c>
    </row>
    <row r="12" spans="1:57" ht="20.100000000000001" customHeight="1" x14ac:dyDescent="0.15">
      <c r="A12" s="153" t="s">
        <v>122</v>
      </c>
      <c r="B12" s="154"/>
      <c r="C12" s="155"/>
      <c r="D12" s="156" t="s">
        <v>745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8"/>
      <c r="O12" s="159">
        <v>10</v>
      </c>
      <c r="P12" s="159"/>
      <c r="Q12" s="159"/>
      <c r="R12" s="159"/>
      <c r="S12" s="159"/>
      <c r="T12" s="160">
        <v>3000</v>
      </c>
      <c r="U12" s="160"/>
      <c r="V12" s="160"/>
      <c r="W12" s="160"/>
      <c r="X12" s="161"/>
      <c r="Y12" s="162">
        <f>ROUND(O12*T12,0)</f>
        <v>30000</v>
      </c>
      <c r="Z12" s="163"/>
      <c r="AA12" s="163"/>
      <c r="AB12" s="163"/>
      <c r="AC12" s="163"/>
      <c r="AD12" s="164"/>
      <c r="AE12" s="165" t="s">
        <v>124</v>
      </c>
      <c r="AF12" s="166"/>
      <c r="AG12" s="167"/>
      <c r="AH12" s="162">
        <f>ROUNDDOWN(Y12*1.08,0)</f>
        <v>32400</v>
      </c>
      <c r="AI12" s="163"/>
      <c r="AJ12" s="163"/>
      <c r="AK12" s="163"/>
      <c r="AL12" s="163"/>
      <c r="AM12" s="168"/>
      <c r="AN12" s="111">
        <f>IF(T12&gt;AT12,ROUNDDOWN(AX12*O12,0),ROUNDDOWN(Y12/2,0))</f>
        <v>15000</v>
      </c>
      <c r="AO12" s="112"/>
      <c r="AP12" s="112"/>
      <c r="AQ12" s="112"/>
      <c r="AR12" s="112"/>
      <c r="AS12" s="112"/>
      <c r="AT12" s="117">
        <f>IF(D12="シロサケ（生鮮）【鶴岡産】",2500,IF(D12="サワラ（生鮮）【鶴岡産】",2500,IF(D12="マダイ（天然 生鮮）【鶴岡産】",2500,IF(D12="ブリ・ワラサ・イナダ（天然 生鮮）【鶴岡産】",2500,IF(D12="タコ（生鮮）【鶴岡産】",2500, IF(D12="スルメイカ（生鮮）【鶴岡産】",2500,IF(D12="ハタハタ（鮮魚）【鶴岡産】",2500,IF(D12="ヒラメ（鮮魚）【鶴岡産】",2500,IF(D12="マダラ（鮮魚）【鶴岡産】",2500,IF(D12="マガレイ(クチボソカレイ）（鮮魚）【鶴岡産】",2500,IF(D12="マフグ（天然 生鮮）【鶴岡産】",2500,IF(D12="トラフグ（天然 生鮮）【鶴岡産】",5000,IF(D12="ホッコクアカエビ（生鮮）【鶴岡産】",5000,IF(D12="ズワイガニ（生鮮）【鶴岡産】",5000,IF(D12="ムツ(ノドグロ）（鮮魚）【鶴岡産】",5000,"")))))))))))))))</f>
        <v>5000</v>
      </c>
      <c r="AU12" s="117"/>
      <c r="AV12" s="117"/>
      <c r="AW12" s="117"/>
      <c r="AX12" s="117">
        <f>IF(D12="シロサケ（生鮮）【鶴岡産】",1250,IF(D12="サワラ（生鮮）【鶴岡産】",1250,IF(D12="マダイ（天然 生鮮）【鶴岡産】",1250,IF(D12="ブリ・ワラサ・イナダ（天然 生鮮）【鶴岡産】",1250,IF(D12="タコ（生鮮）【鶴岡産】",1250,IF(D12="スルメイカ（生鮮）【鶴岡産】",1250,IF(D12="ハタハタ（鮮魚）【鶴岡産】",1250,IF(D12="ヒラメ（鮮魚）【鶴岡産】",1250,IF(D12="マダラ（鮮魚）【鶴岡産】",1250,IF(D12="マガレイ(クチボソカレイ）（鮮魚）【鶴岡産】",1250,IF(D12="マフグ（天然 生鮮）【鶴岡産】",1250,IF(D12="トラフグ（天然 生鮮）【鶴岡産】",2500,IF(D12="ホッコクアカエビ（生鮮）【鶴岡産】",2500,IF(D12="ズワイガニ（生鮮）【鶴岡産】",2500,IF(D12="ムツ(ノドグロ）（鮮魚）【鶴岡産】",2500,"")))))))))))))))</f>
        <v>2500</v>
      </c>
      <c r="AY12" s="117"/>
      <c r="AZ12" s="117"/>
      <c r="BA12" s="143"/>
      <c r="BC12" s="6" t="s">
        <v>131</v>
      </c>
      <c r="BD12" s="8" t="s">
        <v>770</v>
      </c>
      <c r="BE12" s="8" t="s">
        <v>773</v>
      </c>
    </row>
    <row r="13" spans="1:57" ht="20.100000000000001" customHeight="1" x14ac:dyDescent="0.15">
      <c r="A13" s="153" t="s">
        <v>122</v>
      </c>
      <c r="B13" s="154"/>
      <c r="C13" s="155"/>
      <c r="D13" s="156" t="s">
        <v>774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8"/>
      <c r="O13" s="159">
        <v>5.5</v>
      </c>
      <c r="P13" s="159"/>
      <c r="Q13" s="159"/>
      <c r="R13" s="159"/>
      <c r="S13" s="159"/>
      <c r="T13" s="160">
        <v>1000</v>
      </c>
      <c r="U13" s="160"/>
      <c r="V13" s="160"/>
      <c r="W13" s="160"/>
      <c r="X13" s="161"/>
      <c r="Y13" s="162">
        <f t="shared" ref="Y13:Y26" si="0">ROUND(O13*T13,0)</f>
        <v>5500</v>
      </c>
      <c r="Z13" s="163"/>
      <c r="AA13" s="163"/>
      <c r="AB13" s="163"/>
      <c r="AC13" s="163"/>
      <c r="AD13" s="164"/>
      <c r="AE13" s="165" t="s">
        <v>124</v>
      </c>
      <c r="AF13" s="166"/>
      <c r="AG13" s="167"/>
      <c r="AH13" s="162">
        <f t="shared" ref="AH13:AH26" si="1">ROUNDDOWN(Y13*1.08,0)</f>
        <v>5940</v>
      </c>
      <c r="AI13" s="163"/>
      <c r="AJ13" s="163"/>
      <c r="AK13" s="163"/>
      <c r="AL13" s="163"/>
      <c r="AM13" s="168"/>
      <c r="AN13" s="111">
        <f t="shared" ref="AN13:AN26" si="2">IF(T13&gt;AT13,ROUNDDOWN(AX13*O13,0),ROUNDDOWN(Y13/2,0))</f>
        <v>2750</v>
      </c>
      <c r="AO13" s="112"/>
      <c r="AP13" s="112"/>
      <c r="AQ13" s="112"/>
      <c r="AR13" s="112"/>
      <c r="AS13" s="112"/>
      <c r="AT13" s="113">
        <f t="shared" ref="AT13:AT26" si="3">IF(D13="シロサケ（生鮮）【鶴岡産】",2500,IF(D13="サワラ（生鮮）【鶴岡産】",2500,IF(D13="マダイ（天然 生鮮）【鶴岡産】",2500,IF(D13="ブリ・ワラサ・イナダ（天然 生鮮）【鶴岡産】",2500,IF(D13="タコ（生鮮）【鶴岡産】",2500, IF(D13="スルメイカ（生鮮）【鶴岡産】",2500,IF(D13="ハタハタ（鮮魚）【鶴岡産】",2500,IF(D13="ヒラメ（鮮魚）【鶴岡産】",2500,IF(D13="マダラ（鮮魚）【鶴岡産】",2500,IF(D13="マガレイ(クチボソカレイ）（鮮魚）【鶴岡産】",2500,IF(D13="マフグ（天然 生鮮）【鶴岡産】",2500,IF(D13="トラフグ（天然 生鮮）【鶴岡産】",5000,IF(D13="ホッコクアカエビ（生鮮）【鶴岡産】",5000,IF(D13="ズワイガニ（生鮮）【鶴岡産】",5000,IF(D13="ムツ(ノドグロ）（鮮魚）【鶴岡産】",5000,"")))))))))))))))</f>
        <v>5000</v>
      </c>
      <c r="AU13" s="114"/>
      <c r="AV13" s="114"/>
      <c r="AW13" s="115"/>
      <c r="AX13" s="113">
        <f t="shared" ref="AX13:AX26" si="4">IF(D13="シロサケ（生鮮）【鶴岡産】",1250,IF(D13="サワラ（生鮮）【鶴岡産】",1250,IF(D13="マダイ（天然 生鮮）【鶴岡産】",1250,IF(D13="ブリ・ワラサ・イナダ（天然 生鮮）【鶴岡産】",1250,IF(D13="タコ（生鮮）【鶴岡産】",1250,IF(D13="スルメイカ（生鮮）【鶴岡産】",1250,IF(D13="ハタハタ（鮮魚）【鶴岡産】",1250,IF(D13="ヒラメ（鮮魚）【鶴岡産】",1250,IF(D13="マダラ（鮮魚）【鶴岡産】",1250,IF(D13="マガレイ(クチボソカレイ）（鮮魚）【鶴岡産】",1250,IF(D13="マフグ（天然 生鮮）【鶴岡産】",1250,IF(D13="トラフグ（天然 生鮮）【鶴岡産】",2500,IF(D13="ホッコクアカエビ（生鮮）【鶴岡産】",2500,IF(D13="ズワイガニ（生鮮）【鶴岡産】",2500,IF(D13="ムツ(ノドグロ）（鮮魚）【鶴岡産】",2500,"")))))))))))))))</f>
        <v>2500</v>
      </c>
      <c r="AY13" s="114"/>
      <c r="AZ13" s="114"/>
      <c r="BA13" s="116"/>
      <c r="BC13" s="6" t="s">
        <v>130</v>
      </c>
      <c r="BD13" s="8" t="s">
        <v>139</v>
      </c>
      <c r="BE13" s="8" t="s">
        <v>140</v>
      </c>
    </row>
    <row r="14" spans="1:57" ht="20.100000000000001" customHeight="1" x14ac:dyDescent="0.15">
      <c r="A14" s="153" t="s">
        <v>122</v>
      </c>
      <c r="B14" s="154"/>
      <c r="C14" s="155"/>
      <c r="D14" s="156" t="s">
        <v>775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8"/>
      <c r="O14" s="159"/>
      <c r="P14" s="159"/>
      <c r="Q14" s="159"/>
      <c r="R14" s="159"/>
      <c r="S14" s="159"/>
      <c r="T14" s="160"/>
      <c r="U14" s="160"/>
      <c r="V14" s="160"/>
      <c r="W14" s="160"/>
      <c r="X14" s="161"/>
      <c r="Y14" s="162">
        <f t="shared" si="0"/>
        <v>0</v>
      </c>
      <c r="Z14" s="163"/>
      <c r="AA14" s="163"/>
      <c r="AB14" s="163"/>
      <c r="AC14" s="163"/>
      <c r="AD14" s="164"/>
      <c r="AE14" s="165" t="s">
        <v>124</v>
      </c>
      <c r="AF14" s="166"/>
      <c r="AG14" s="167"/>
      <c r="AH14" s="162">
        <f t="shared" si="1"/>
        <v>0</v>
      </c>
      <c r="AI14" s="163"/>
      <c r="AJ14" s="163"/>
      <c r="AK14" s="163"/>
      <c r="AL14" s="163"/>
      <c r="AM14" s="168"/>
      <c r="AN14" s="111">
        <f t="shared" si="2"/>
        <v>0</v>
      </c>
      <c r="AO14" s="112"/>
      <c r="AP14" s="112"/>
      <c r="AQ14" s="112"/>
      <c r="AR14" s="112"/>
      <c r="AS14" s="112"/>
      <c r="AT14" s="113">
        <f t="shared" si="3"/>
        <v>5000</v>
      </c>
      <c r="AU14" s="114"/>
      <c r="AV14" s="114"/>
      <c r="AW14" s="115"/>
      <c r="AX14" s="113">
        <f t="shared" si="4"/>
        <v>2500</v>
      </c>
      <c r="AY14" s="114"/>
      <c r="AZ14" s="114"/>
      <c r="BA14" s="116"/>
      <c r="BC14" s="6" t="s">
        <v>744</v>
      </c>
      <c r="BD14" s="8" t="s">
        <v>776</v>
      </c>
      <c r="BE14" s="8" t="s">
        <v>773</v>
      </c>
    </row>
    <row r="15" spans="1:57" ht="20.100000000000001" customHeight="1" x14ac:dyDescent="0.15">
      <c r="A15" s="153" t="s">
        <v>122</v>
      </c>
      <c r="B15" s="154"/>
      <c r="C15" s="155"/>
      <c r="D15" s="156" t="s">
        <v>777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8"/>
      <c r="O15" s="159"/>
      <c r="P15" s="159"/>
      <c r="Q15" s="159"/>
      <c r="R15" s="159"/>
      <c r="S15" s="159"/>
      <c r="T15" s="160"/>
      <c r="U15" s="160"/>
      <c r="V15" s="160"/>
      <c r="W15" s="160"/>
      <c r="X15" s="161"/>
      <c r="Y15" s="162">
        <f t="shared" si="0"/>
        <v>0</v>
      </c>
      <c r="Z15" s="163"/>
      <c r="AA15" s="163"/>
      <c r="AB15" s="163"/>
      <c r="AC15" s="163"/>
      <c r="AD15" s="164"/>
      <c r="AE15" s="165" t="s">
        <v>124</v>
      </c>
      <c r="AF15" s="166"/>
      <c r="AG15" s="167"/>
      <c r="AH15" s="162">
        <f t="shared" si="1"/>
        <v>0</v>
      </c>
      <c r="AI15" s="163"/>
      <c r="AJ15" s="163"/>
      <c r="AK15" s="163"/>
      <c r="AL15" s="163"/>
      <c r="AM15" s="168"/>
      <c r="AN15" s="111">
        <f t="shared" si="2"/>
        <v>0</v>
      </c>
      <c r="AO15" s="112"/>
      <c r="AP15" s="112"/>
      <c r="AQ15" s="112"/>
      <c r="AR15" s="112"/>
      <c r="AS15" s="112"/>
      <c r="AT15" s="113">
        <f t="shared" si="3"/>
        <v>5000</v>
      </c>
      <c r="AU15" s="114"/>
      <c r="AV15" s="114"/>
      <c r="AW15" s="115"/>
      <c r="AX15" s="113">
        <f t="shared" si="4"/>
        <v>2500</v>
      </c>
      <c r="AY15" s="114"/>
      <c r="AZ15" s="114"/>
      <c r="BA15" s="116"/>
      <c r="BC15" s="6" t="s">
        <v>132</v>
      </c>
      <c r="BD15" s="8" t="s">
        <v>139</v>
      </c>
      <c r="BE15" s="8" t="s">
        <v>140</v>
      </c>
    </row>
    <row r="16" spans="1:57" ht="20.100000000000001" customHeight="1" x14ac:dyDescent="0.15">
      <c r="A16" s="153" t="s">
        <v>122</v>
      </c>
      <c r="B16" s="154"/>
      <c r="C16" s="155"/>
      <c r="D16" s="156" t="s">
        <v>778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8"/>
      <c r="O16" s="159"/>
      <c r="P16" s="159"/>
      <c r="Q16" s="159"/>
      <c r="R16" s="159"/>
      <c r="S16" s="159"/>
      <c r="T16" s="160"/>
      <c r="U16" s="160"/>
      <c r="V16" s="160"/>
      <c r="W16" s="160"/>
      <c r="X16" s="161"/>
      <c r="Y16" s="162">
        <f t="shared" si="0"/>
        <v>0</v>
      </c>
      <c r="Z16" s="163"/>
      <c r="AA16" s="163"/>
      <c r="AB16" s="163"/>
      <c r="AC16" s="163"/>
      <c r="AD16" s="164"/>
      <c r="AE16" s="165" t="s">
        <v>124</v>
      </c>
      <c r="AF16" s="166"/>
      <c r="AG16" s="167"/>
      <c r="AH16" s="162">
        <f t="shared" si="1"/>
        <v>0</v>
      </c>
      <c r="AI16" s="163"/>
      <c r="AJ16" s="163"/>
      <c r="AK16" s="163"/>
      <c r="AL16" s="163"/>
      <c r="AM16" s="168"/>
      <c r="AN16" s="111">
        <f t="shared" si="2"/>
        <v>0</v>
      </c>
      <c r="AO16" s="112"/>
      <c r="AP16" s="112"/>
      <c r="AQ16" s="112"/>
      <c r="AR16" s="112"/>
      <c r="AS16" s="112"/>
      <c r="AT16" s="113">
        <f t="shared" si="3"/>
        <v>2500</v>
      </c>
      <c r="AU16" s="114"/>
      <c r="AV16" s="114"/>
      <c r="AW16" s="115"/>
      <c r="AX16" s="113">
        <f t="shared" si="4"/>
        <v>1250</v>
      </c>
      <c r="AY16" s="114"/>
      <c r="AZ16" s="114"/>
      <c r="BA16" s="116"/>
      <c r="BC16" s="6" t="s">
        <v>128</v>
      </c>
      <c r="BD16" s="8" t="s">
        <v>139</v>
      </c>
      <c r="BE16" s="8" t="s">
        <v>140</v>
      </c>
    </row>
    <row r="17" spans="1:57" ht="20.100000000000001" customHeight="1" x14ac:dyDescent="0.15">
      <c r="A17" s="153" t="s">
        <v>122</v>
      </c>
      <c r="B17" s="154"/>
      <c r="C17" s="155"/>
      <c r="D17" s="156" t="s">
        <v>779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8"/>
      <c r="O17" s="159"/>
      <c r="P17" s="159"/>
      <c r="Q17" s="159"/>
      <c r="R17" s="159"/>
      <c r="S17" s="159"/>
      <c r="T17" s="160"/>
      <c r="U17" s="160"/>
      <c r="V17" s="160"/>
      <c r="W17" s="160"/>
      <c r="X17" s="161"/>
      <c r="Y17" s="162">
        <f t="shared" si="0"/>
        <v>0</v>
      </c>
      <c r="Z17" s="163"/>
      <c r="AA17" s="163"/>
      <c r="AB17" s="163"/>
      <c r="AC17" s="163"/>
      <c r="AD17" s="164"/>
      <c r="AE17" s="165" t="s">
        <v>124</v>
      </c>
      <c r="AF17" s="166"/>
      <c r="AG17" s="167"/>
      <c r="AH17" s="162">
        <f t="shared" si="1"/>
        <v>0</v>
      </c>
      <c r="AI17" s="163"/>
      <c r="AJ17" s="163"/>
      <c r="AK17" s="163"/>
      <c r="AL17" s="163"/>
      <c r="AM17" s="168"/>
      <c r="AN17" s="111">
        <f t="shared" si="2"/>
        <v>0</v>
      </c>
      <c r="AO17" s="112"/>
      <c r="AP17" s="112"/>
      <c r="AQ17" s="112"/>
      <c r="AR17" s="112"/>
      <c r="AS17" s="112"/>
      <c r="AT17" s="113">
        <f t="shared" si="3"/>
        <v>2500</v>
      </c>
      <c r="AU17" s="114"/>
      <c r="AV17" s="114"/>
      <c r="AW17" s="115"/>
      <c r="AX17" s="113">
        <f t="shared" si="4"/>
        <v>1250</v>
      </c>
      <c r="AY17" s="114"/>
      <c r="AZ17" s="114"/>
      <c r="BA17" s="116"/>
      <c r="BC17" s="6" t="s">
        <v>780</v>
      </c>
      <c r="BD17" s="8" t="s">
        <v>139</v>
      </c>
      <c r="BE17" s="8" t="s">
        <v>773</v>
      </c>
    </row>
    <row r="18" spans="1:57" ht="20.100000000000001" customHeight="1" x14ac:dyDescent="0.15">
      <c r="A18" s="153" t="s">
        <v>122</v>
      </c>
      <c r="B18" s="154"/>
      <c r="C18" s="155"/>
      <c r="D18" s="156" t="s">
        <v>123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8"/>
      <c r="O18" s="159"/>
      <c r="P18" s="159"/>
      <c r="Q18" s="159"/>
      <c r="R18" s="159"/>
      <c r="S18" s="159"/>
      <c r="T18" s="160"/>
      <c r="U18" s="160"/>
      <c r="V18" s="160"/>
      <c r="W18" s="160"/>
      <c r="X18" s="161"/>
      <c r="Y18" s="162">
        <f t="shared" si="0"/>
        <v>0</v>
      </c>
      <c r="Z18" s="163"/>
      <c r="AA18" s="163"/>
      <c r="AB18" s="163"/>
      <c r="AC18" s="163"/>
      <c r="AD18" s="164"/>
      <c r="AE18" s="165" t="s">
        <v>124</v>
      </c>
      <c r="AF18" s="166"/>
      <c r="AG18" s="167"/>
      <c r="AH18" s="162">
        <f t="shared" si="1"/>
        <v>0</v>
      </c>
      <c r="AI18" s="163"/>
      <c r="AJ18" s="163"/>
      <c r="AK18" s="163"/>
      <c r="AL18" s="163"/>
      <c r="AM18" s="168"/>
      <c r="AN18" s="111">
        <f t="shared" si="2"/>
        <v>0</v>
      </c>
      <c r="AO18" s="112"/>
      <c r="AP18" s="112"/>
      <c r="AQ18" s="112"/>
      <c r="AR18" s="112"/>
      <c r="AS18" s="112"/>
      <c r="AT18" s="113">
        <f t="shared" si="3"/>
        <v>2500</v>
      </c>
      <c r="AU18" s="114"/>
      <c r="AV18" s="114"/>
      <c r="AW18" s="115"/>
      <c r="AX18" s="113">
        <f t="shared" si="4"/>
        <v>1250</v>
      </c>
      <c r="AY18" s="114"/>
      <c r="AZ18" s="114"/>
      <c r="BA18" s="116"/>
    </row>
    <row r="19" spans="1:57" ht="20.100000000000001" customHeight="1" x14ac:dyDescent="0.15">
      <c r="A19" s="153" t="s">
        <v>122</v>
      </c>
      <c r="B19" s="154"/>
      <c r="C19" s="155"/>
      <c r="D19" s="156" t="s">
        <v>735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58"/>
      <c r="O19" s="159"/>
      <c r="P19" s="159"/>
      <c r="Q19" s="159"/>
      <c r="R19" s="159"/>
      <c r="S19" s="159"/>
      <c r="T19" s="160"/>
      <c r="U19" s="160"/>
      <c r="V19" s="160"/>
      <c r="W19" s="160"/>
      <c r="X19" s="161"/>
      <c r="Y19" s="162">
        <f t="shared" si="0"/>
        <v>0</v>
      </c>
      <c r="Z19" s="163"/>
      <c r="AA19" s="163"/>
      <c r="AB19" s="163"/>
      <c r="AC19" s="163"/>
      <c r="AD19" s="164"/>
      <c r="AE19" s="165" t="s">
        <v>124</v>
      </c>
      <c r="AF19" s="166"/>
      <c r="AG19" s="167"/>
      <c r="AH19" s="162">
        <f t="shared" si="1"/>
        <v>0</v>
      </c>
      <c r="AI19" s="163"/>
      <c r="AJ19" s="163"/>
      <c r="AK19" s="163"/>
      <c r="AL19" s="163"/>
      <c r="AM19" s="168"/>
      <c r="AN19" s="111">
        <f t="shared" si="2"/>
        <v>0</v>
      </c>
      <c r="AO19" s="112"/>
      <c r="AP19" s="112"/>
      <c r="AQ19" s="112"/>
      <c r="AR19" s="112"/>
      <c r="AS19" s="112"/>
      <c r="AT19" s="113">
        <f t="shared" si="3"/>
        <v>2500</v>
      </c>
      <c r="AU19" s="114"/>
      <c r="AV19" s="114"/>
      <c r="AW19" s="115"/>
      <c r="AX19" s="113">
        <f t="shared" si="4"/>
        <v>1250</v>
      </c>
      <c r="AY19" s="114"/>
      <c r="AZ19" s="114"/>
      <c r="BA19" s="116"/>
    </row>
    <row r="20" spans="1:57" ht="20.100000000000001" customHeight="1" x14ac:dyDescent="0.15">
      <c r="A20" s="153" t="s">
        <v>122</v>
      </c>
      <c r="B20" s="154"/>
      <c r="C20" s="155"/>
      <c r="D20" s="156" t="s">
        <v>736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8"/>
      <c r="O20" s="159"/>
      <c r="P20" s="159"/>
      <c r="Q20" s="159"/>
      <c r="R20" s="159"/>
      <c r="S20" s="159"/>
      <c r="T20" s="160"/>
      <c r="U20" s="160"/>
      <c r="V20" s="160"/>
      <c r="W20" s="160"/>
      <c r="X20" s="161"/>
      <c r="Y20" s="162">
        <f t="shared" si="0"/>
        <v>0</v>
      </c>
      <c r="Z20" s="163"/>
      <c r="AA20" s="163"/>
      <c r="AB20" s="163"/>
      <c r="AC20" s="163"/>
      <c r="AD20" s="164"/>
      <c r="AE20" s="165" t="s">
        <v>124</v>
      </c>
      <c r="AF20" s="166"/>
      <c r="AG20" s="167"/>
      <c r="AH20" s="162">
        <f t="shared" si="1"/>
        <v>0</v>
      </c>
      <c r="AI20" s="163"/>
      <c r="AJ20" s="163"/>
      <c r="AK20" s="163"/>
      <c r="AL20" s="163"/>
      <c r="AM20" s="168"/>
      <c r="AN20" s="111">
        <f t="shared" si="2"/>
        <v>0</v>
      </c>
      <c r="AO20" s="112"/>
      <c r="AP20" s="112"/>
      <c r="AQ20" s="112"/>
      <c r="AR20" s="112"/>
      <c r="AS20" s="112"/>
      <c r="AT20" s="113">
        <f t="shared" si="3"/>
        <v>2500</v>
      </c>
      <c r="AU20" s="114"/>
      <c r="AV20" s="114"/>
      <c r="AW20" s="115"/>
      <c r="AX20" s="113">
        <f t="shared" si="4"/>
        <v>1250</v>
      </c>
      <c r="AY20" s="114"/>
      <c r="AZ20" s="114"/>
      <c r="BA20" s="116"/>
    </row>
    <row r="21" spans="1:57" ht="20.100000000000001" customHeight="1" x14ac:dyDescent="0.15">
      <c r="A21" s="153" t="s">
        <v>122</v>
      </c>
      <c r="B21" s="154"/>
      <c r="C21" s="155"/>
      <c r="D21" s="156" t="s">
        <v>781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8"/>
      <c r="O21" s="159"/>
      <c r="P21" s="159"/>
      <c r="Q21" s="159"/>
      <c r="R21" s="159"/>
      <c r="S21" s="159"/>
      <c r="T21" s="160"/>
      <c r="U21" s="160"/>
      <c r="V21" s="160"/>
      <c r="W21" s="160"/>
      <c r="X21" s="161"/>
      <c r="Y21" s="162">
        <f t="shared" si="0"/>
        <v>0</v>
      </c>
      <c r="Z21" s="163"/>
      <c r="AA21" s="163"/>
      <c r="AB21" s="163"/>
      <c r="AC21" s="163"/>
      <c r="AD21" s="164"/>
      <c r="AE21" s="165" t="s">
        <v>124</v>
      </c>
      <c r="AF21" s="166"/>
      <c r="AG21" s="167"/>
      <c r="AH21" s="162">
        <f t="shared" si="1"/>
        <v>0</v>
      </c>
      <c r="AI21" s="163"/>
      <c r="AJ21" s="163"/>
      <c r="AK21" s="163"/>
      <c r="AL21" s="163"/>
      <c r="AM21" s="168"/>
      <c r="AN21" s="111">
        <f t="shared" si="2"/>
        <v>0</v>
      </c>
      <c r="AO21" s="112"/>
      <c r="AP21" s="112"/>
      <c r="AQ21" s="112"/>
      <c r="AR21" s="112"/>
      <c r="AS21" s="112"/>
      <c r="AT21" s="113">
        <f t="shared" si="3"/>
        <v>2500</v>
      </c>
      <c r="AU21" s="114"/>
      <c r="AV21" s="114"/>
      <c r="AW21" s="115"/>
      <c r="AX21" s="113">
        <f t="shared" si="4"/>
        <v>1250</v>
      </c>
      <c r="AY21" s="114"/>
      <c r="AZ21" s="114"/>
      <c r="BA21" s="116"/>
    </row>
    <row r="22" spans="1:57" ht="20.100000000000001" customHeight="1" x14ac:dyDescent="0.15">
      <c r="A22" s="153" t="s">
        <v>122</v>
      </c>
      <c r="B22" s="154"/>
      <c r="C22" s="155"/>
      <c r="D22" s="156" t="s">
        <v>782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8"/>
      <c r="O22" s="159"/>
      <c r="P22" s="159"/>
      <c r="Q22" s="159"/>
      <c r="R22" s="159"/>
      <c r="S22" s="159"/>
      <c r="T22" s="160"/>
      <c r="U22" s="160"/>
      <c r="V22" s="160"/>
      <c r="W22" s="160"/>
      <c r="X22" s="161"/>
      <c r="Y22" s="162">
        <f t="shared" si="0"/>
        <v>0</v>
      </c>
      <c r="Z22" s="163"/>
      <c r="AA22" s="163"/>
      <c r="AB22" s="163"/>
      <c r="AC22" s="163"/>
      <c r="AD22" s="164"/>
      <c r="AE22" s="165" t="s">
        <v>124</v>
      </c>
      <c r="AF22" s="166"/>
      <c r="AG22" s="167"/>
      <c r="AH22" s="162">
        <f t="shared" si="1"/>
        <v>0</v>
      </c>
      <c r="AI22" s="163"/>
      <c r="AJ22" s="163"/>
      <c r="AK22" s="163"/>
      <c r="AL22" s="163"/>
      <c r="AM22" s="168"/>
      <c r="AN22" s="111">
        <f t="shared" si="2"/>
        <v>0</v>
      </c>
      <c r="AO22" s="112"/>
      <c r="AP22" s="112"/>
      <c r="AQ22" s="112"/>
      <c r="AR22" s="112"/>
      <c r="AS22" s="112"/>
      <c r="AT22" s="113">
        <f t="shared" si="3"/>
        <v>2500</v>
      </c>
      <c r="AU22" s="114"/>
      <c r="AV22" s="114"/>
      <c r="AW22" s="115"/>
      <c r="AX22" s="113">
        <f t="shared" si="4"/>
        <v>1250</v>
      </c>
      <c r="AY22" s="114"/>
      <c r="AZ22" s="114"/>
      <c r="BA22" s="116"/>
    </row>
    <row r="23" spans="1:57" ht="20.100000000000001" customHeight="1" x14ac:dyDescent="0.15">
      <c r="A23" s="153" t="s">
        <v>122</v>
      </c>
      <c r="B23" s="154"/>
      <c r="C23" s="155"/>
      <c r="D23" s="156" t="s">
        <v>783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8"/>
      <c r="O23" s="159"/>
      <c r="P23" s="159"/>
      <c r="Q23" s="159"/>
      <c r="R23" s="159"/>
      <c r="S23" s="159"/>
      <c r="T23" s="160"/>
      <c r="U23" s="160"/>
      <c r="V23" s="160"/>
      <c r="W23" s="160"/>
      <c r="X23" s="161"/>
      <c r="Y23" s="162">
        <f t="shared" si="0"/>
        <v>0</v>
      </c>
      <c r="Z23" s="163"/>
      <c r="AA23" s="163"/>
      <c r="AB23" s="163"/>
      <c r="AC23" s="163"/>
      <c r="AD23" s="164"/>
      <c r="AE23" s="165" t="s">
        <v>124</v>
      </c>
      <c r="AF23" s="166"/>
      <c r="AG23" s="167"/>
      <c r="AH23" s="162">
        <f t="shared" si="1"/>
        <v>0</v>
      </c>
      <c r="AI23" s="163"/>
      <c r="AJ23" s="163"/>
      <c r="AK23" s="163"/>
      <c r="AL23" s="163"/>
      <c r="AM23" s="168"/>
      <c r="AN23" s="111">
        <f t="shared" si="2"/>
        <v>0</v>
      </c>
      <c r="AO23" s="112"/>
      <c r="AP23" s="112"/>
      <c r="AQ23" s="112"/>
      <c r="AR23" s="112"/>
      <c r="AS23" s="112"/>
      <c r="AT23" s="113">
        <f t="shared" si="3"/>
        <v>2500</v>
      </c>
      <c r="AU23" s="114"/>
      <c r="AV23" s="114"/>
      <c r="AW23" s="115"/>
      <c r="AX23" s="113">
        <f t="shared" si="4"/>
        <v>1250</v>
      </c>
      <c r="AY23" s="114"/>
      <c r="AZ23" s="114"/>
      <c r="BA23" s="116"/>
    </row>
    <row r="24" spans="1:57" ht="20.100000000000001" customHeight="1" x14ac:dyDescent="0.15">
      <c r="A24" s="153" t="s">
        <v>122</v>
      </c>
      <c r="B24" s="154"/>
      <c r="C24" s="155"/>
      <c r="D24" s="156" t="s">
        <v>739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8"/>
      <c r="O24" s="159"/>
      <c r="P24" s="159"/>
      <c r="Q24" s="159"/>
      <c r="R24" s="159"/>
      <c r="S24" s="159"/>
      <c r="T24" s="160"/>
      <c r="U24" s="160"/>
      <c r="V24" s="160"/>
      <c r="W24" s="160"/>
      <c r="X24" s="161"/>
      <c r="Y24" s="162">
        <f t="shared" si="0"/>
        <v>0</v>
      </c>
      <c r="Z24" s="163"/>
      <c r="AA24" s="163"/>
      <c r="AB24" s="163"/>
      <c r="AC24" s="163"/>
      <c r="AD24" s="164"/>
      <c r="AE24" s="165" t="s">
        <v>124</v>
      </c>
      <c r="AF24" s="166"/>
      <c r="AG24" s="167"/>
      <c r="AH24" s="162">
        <f t="shared" si="1"/>
        <v>0</v>
      </c>
      <c r="AI24" s="163"/>
      <c r="AJ24" s="163"/>
      <c r="AK24" s="163"/>
      <c r="AL24" s="163"/>
      <c r="AM24" s="168"/>
      <c r="AN24" s="111">
        <f t="shared" si="2"/>
        <v>0</v>
      </c>
      <c r="AO24" s="112"/>
      <c r="AP24" s="112"/>
      <c r="AQ24" s="112"/>
      <c r="AR24" s="112"/>
      <c r="AS24" s="112"/>
      <c r="AT24" s="113">
        <f t="shared" si="3"/>
        <v>2500</v>
      </c>
      <c r="AU24" s="114"/>
      <c r="AV24" s="114"/>
      <c r="AW24" s="115"/>
      <c r="AX24" s="113">
        <f t="shared" si="4"/>
        <v>1250</v>
      </c>
      <c r="AY24" s="114"/>
      <c r="AZ24" s="114"/>
      <c r="BA24" s="116"/>
    </row>
    <row r="25" spans="1:57" ht="20.100000000000001" customHeight="1" x14ac:dyDescent="0.15">
      <c r="A25" s="153" t="s">
        <v>122</v>
      </c>
      <c r="B25" s="154"/>
      <c r="C25" s="155"/>
      <c r="D25" s="156" t="s">
        <v>784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8"/>
      <c r="O25" s="159"/>
      <c r="P25" s="159"/>
      <c r="Q25" s="159"/>
      <c r="R25" s="159"/>
      <c r="S25" s="159"/>
      <c r="T25" s="160"/>
      <c r="U25" s="160"/>
      <c r="V25" s="160"/>
      <c r="W25" s="160"/>
      <c r="X25" s="161"/>
      <c r="Y25" s="162">
        <f t="shared" si="0"/>
        <v>0</v>
      </c>
      <c r="Z25" s="163"/>
      <c r="AA25" s="163"/>
      <c r="AB25" s="163"/>
      <c r="AC25" s="163"/>
      <c r="AD25" s="164"/>
      <c r="AE25" s="165" t="s">
        <v>124</v>
      </c>
      <c r="AF25" s="166"/>
      <c r="AG25" s="167"/>
      <c r="AH25" s="162">
        <f t="shared" si="1"/>
        <v>0</v>
      </c>
      <c r="AI25" s="163"/>
      <c r="AJ25" s="163"/>
      <c r="AK25" s="163"/>
      <c r="AL25" s="163"/>
      <c r="AM25" s="168"/>
      <c r="AN25" s="111">
        <f t="shared" si="2"/>
        <v>0</v>
      </c>
      <c r="AO25" s="112"/>
      <c r="AP25" s="112"/>
      <c r="AQ25" s="112"/>
      <c r="AR25" s="112"/>
      <c r="AS25" s="112"/>
      <c r="AT25" s="113">
        <f t="shared" si="3"/>
        <v>2500</v>
      </c>
      <c r="AU25" s="114"/>
      <c r="AV25" s="114"/>
      <c r="AW25" s="115"/>
      <c r="AX25" s="113">
        <f t="shared" si="4"/>
        <v>1250</v>
      </c>
      <c r="AY25" s="114"/>
      <c r="AZ25" s="114"/>
      <c r="BA25" s="116"/>
    </row>
    <row r="26" spans="1:57" ht="20.100000000000001" customHeight="1" x14ac:dyDescent="0.15">
      <c r="A26" s="153" t="s">
        <v>122</v>
      </c>
      <c r="B26" s="154"/>
      <c r="C26" s="155"/>
      <c r="D26" s="156" t="s">
        <v>785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8"/>
      <c r="O26" s="159"/>
      <c r="P26" s="159"/>
      <c r="Q26" s="159"/>
      <c r="R26" s="159"/>
      <c r="S26" s="159"/>
      <c r="T26" s="160"/>
      <c r="U26" s="160"/>
      <c r="V26" s="160"/>
      <c r="W26" s="160"/>
      <c r="X26" s="161"/>
      <c r="Y26" s="162">
        <f t="shared" si="0"/>
        <v>0</v>
      </c>
      <c r="Z26" s="163"/>
      <c r="AA26" s="163"/>
      <c r="AB26" s="163"/>
      <c r="AC26" s="163"/>
      <c r="AD26" s="164"/>
      <c r="AE26" s="165" t="s">
        <v>124</v>
      </c>
      <c r="AF26" s="166"/>
      <c r="AG26" s="167"/>
      <c r="AH26" s="162">
        <f t="shared" si="1"/>
        <v>0</v>
      </c>
      <c r="AI26" s="163"/>
      <c r="AJ26" s="163"/>
      <c r="AK26" s="163"/>
      <c r="AL26" s="163"/>
      <c r="AM26" s="168"/>
      <c r="AN26" s="111">
        <f t="shared" si="2"/>
        <v>0</v>
      </c>
      <c r="AO26" s="112"/>
      <c r="AP26" s="112"/>
      <c r="AQ26" s="112"/>
      <c r="AR26" s="112"/>
      <c r="AS26" s="112"/>
      <c r="AT26" s="113">
        <f t="shared" si="3"/>
        <v>2500</v>
      </c>
      <c r="AU26" s="114"/>
      <c r="AV26" s="114"/>
      <c r="AW26" s="115"/>
      <c r="AX26" s="113">
        <f t="shared" si="4"/>
        <v>1250</v>
      </c>
      <c r="AY26" s="114"/>
      <c r="AZ26" s="114"/>
      <c r="BA26" s="116"/>
    </row>
    <row r="27" spans="1:57" ht="20.100000000000001" customHeight="1" thickBot="1" x14ac:dyDescent="0.2">
      <c r="A27" s="76"/>
      <c r="B27" s="77"/>
      <c r="C27" s="78"/>
      <c r="D27" s="169" t="s">
        <v>125</v>
      </c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1"/>
      <c r="Y27" s="172">
        <f>SUM(Y12:AD26)</f>
        <v>35500</v>
      </c>
      <c r="Z27" s="173"/>
      <c r="AA27" s="173"/>
      <c r="AB27" s="173"/>
      <c r="AC27" s="173"/>
      <c r="AD27" s="174"/>
      <c r="AE27" s="169" t="s">
        <v>124</v>
      </c>
      <c r="AF27" s="170"/>
      <c r="AG27" s="171"/>
      <c r="AH27" s="172">
        <f>SUM(AH12:AM26)</f>
        <v>38340</v>
      </c>
      <c r="AI27" s="173"/>
      <c r="AJ27" s="173"/>
      <c r="AK27" s="173"/>
      <c r="AL27" s="173"/>
      <c r="AM27" s="175"/>
      <c r="AN27" s="103">
        <f>SUM(AN12:AS26)</f>
        <v>17750</v>
      </c>
      <c r="AO27" s="104"/>
      <c r="AP27" s="104"/>
      <c r="AQ27" s="104"/>
      <c r="AR27" s="104"/>
      <c r="AS27" s="105"/>
      <c r="AT27" s="94"/>
      <c r="AU27" s="95"/>
      <c r="AV27" s="95"/>
      <c r="AW27" s="106"/>
      <c r="AX27" s="94"/>
      <c r="AY27" s="95"/>
      <c r="AZ27" s="95"/>
      <c r="BA27" s="96"/>
    </row>
    <row r="28" spans="1:57" x14ac:dyDescent="0.4">
      <c r="AN28" s="69" t="s">
        <v>786</v>
      </c>
    </row>
  </sheetData>
  <mergeCells count="170">
    <mergeCell ref="AX26:BA26"/>
    <mergeCell ref="D27:X27"/>
    <mergeCell ref="Y27:AD27"/>
    <mergeCell ref="AE27:AG27"/>
    <mergeCell ref="AH27:AM27"/>
    <mergeCell ref="AN27:AS27"/>
    <mergeCell ref="AT27:AW27"/>
    <mergeCell ref="AX27:BA27"/>
    <mergeCell ref="A26:C26"/>
    <mergeCell ref="D26:N26"/>
    <mergeCell ref="O26:S26"/>
    <mergeCell ref="T26:X26"/>
    <mergeCell ref="Y26:AD26"/>
    <mergeCell ref="AE26:AG26"/>
    <mergeCell ref="AH26:AM26"/>
    <mergeCell ref="AN26:AS26"/>
    <mergeCell ref="AT26:AW26"/>
    <mergeCell ref="AX24:BA24"/>
    <mergeCell ref="A25:C25"/>
    <mergeCell ref="D25:N25"/>
    <mergeCell ref="O25:S25"/>
    <mergeCell ref="T25:X25"/>
    <mergeCell ref="Y25:AD25"/>
    <mergeCell ref="AE25:AG25"/>
    <mergeCell ref="AH25:AM25"/>
    <mergeCell ref="AN25:AS25"/>
    <mergeCell ref="AT25:AW25"/>
    <mergeCell ref="AX25:BA25"/>
    <mergeCell ref="A24:C24"/>
    <mergeCell ref="D24:N24"/>
    <mergeCell ref="O24:S24"/>
    <mergeCell ref="T24:X24"/>
    <mergeCell ref="Y24:AD24"/>
    <mergeCell ref="AE24:AG24"/>
    <mergeCell ref="AH24:AM24"/>
    <mergeCell ref="AN24:AS24"/>
    <mergeCell ref="AT24:AW24"/>
    <mergeCell ref="AX22:BA22"/>
    <mergeCell ref="A23:C23"/>
    <mergeCell ref="D23:N23"/>
    <mergeCell ref="O23:S23"/>
    <mergeCell ref="T23:X23"/>
    <mergeCell ref="Y23:AD23"/>
    <mergeCell ref="AE23:AG23"/>
    <mergeCell ref="AH23:AM23"/>
    <mergeCell ref="AN23:AS23"/>
    <mergeCell ref="AT23:AW23"/>
    <mergeCell ref="AX23:BA23"/>
    <mergeCell ref="A22:C22"/>
    <mergeCell ref="D22:N22"/>
    <mergeCell ref="O22:S22"/>
    <mergeCell ref="T22:X22"/>
    <mergeCell ref="Y22:AD22"/>
    <mergeCell ref="AE22:AG22"/>
    <mergeCell ref="AH22:AM22"/>
    <mergeCell ref="AN22:AS22"/>
    <mergeCell ref="AT22:AW22"/>
    <mergeCell ref="AX20:BA20"/>
    <mergeCell ref="A21:C21"/>
    <mergeCell ref="D21:N21"/>
    <mergeCell ref="O21:S21"/>
    <mergeCell ref="T21:X21"/>
    <mergeCell ref="Y21:AD21"/>
    <mergeCell ref="AE21:AG21"/>
    <mergeCell ref="AH21:AM21"/>
    <mergeCell ref="AN21:AS21"/>
    <mergeCell ref="AT21:AW21"/>
    <mergeCell ref="AX21:BA21"/>
    <mergeCell ref="A20:C20"/>
    <mergeCell ref="D20:N20"/>
    <mergeCell ref="O20:S20"/>
    <mergeCell ref="T20:X20"/>
    <mergeCell ref="Y20:AD20"/>
    <mergeCell ref="AE20:AG20"/>
    <mergeCell ref="AH20:AM20"/>
    <mergeCell ref="AN20:AS20"/>
    <mergeCell ref="AT20:AW20"/>
    <mergeCell ref="AX18:BA18"/>
    <mergeCell ref="A19:C19"/>
    <mergeCell ref="D19:N19"/>
    <mergeCell ref="O19:S19"/>
    <mergeCell ref="T19:X19"/>
    <mergeCell ref="Y19:AD19"/>
    <mergeCell ref="AE19:AG19"/>
    <mergeCell ref="AH19:AM19"/>
    <mergeCell ref="AN19:AS19"/>
    <mergeCell ref="AT19:AW19"/>
    <mergeCell ref="AX19:BA19"/>
    <mergeCell ref="A18:C18"/>
    <mergeCell ref="D18:N18"/>
    <mergeCell ref="O18:S18"/>
    <mergeCell ref="T18:X18"/>
    <mergeCell ref="Y18:AD18"/>
    <mergeCell ref="AE18:AG18"/>
    <mergeCell ref="AH18:AM18"/>
    <mergeCell ref="AN18:AS18"/>
    <mergeCell ref="AT18:AW18"/>
    <mergeCell ref="AX16:BA16"/>
    <mergeCell ref="A17:C17"/>
    <mergeCell ref="D17:N17"/>
    <mergeCell ref="O17:S17"/>
    <mergeCell ref="T17:X17"/>
    <mergeCell ref="Y17:AD17"/>
    <mergeCell ref="AE17:AG17"/>
    <mergeCell ref="AH17:AM17"/>
    <mergeCell ref="AN17:AS17"/>
    <mergeCell ref="AT17:AW17"/>
    <mergeCell ref="AX17:BA17"/>
    <mergeCell ref="A16:C16"/>
    <mergeCell ref="D16:N16"/>
    <mergeCell ref="O16:S16"/>
    <mergeCell ref="T16:X16"/>
    <mergeCell ref="Y16:AD16"/>
    <mergeCell ref="AE16:AG16"/>
    <mergeCell ref="AH16:AM16"/>
    <mergeCell ref="AN16:AS16"/>
    <mergeCell ref="AT16:AW16"/>
    <mergeCell ref="AX14:BA14"/>
    <mergeCell ref="A15:C15"/>
    <mergeCell ref="D15:N15"/>
    <mergeCell ref="O15:S15"/>
    <mergeCell ref="T15:X15"/>
    <mergeCell ref="Y15:AD15"/>
    <mergeCell ref="AE15:AG15"/>
    <mergeCell ref="AH15:AM15"/>
    <mergeCell ref="AN15:AS15"/>
    <mergeCell ref="AT15:AW15"/>
    <mergeCell ref="AX15:BA15"/>
    <mergeCell ref="A14:C14"/>
    <mergeCell ref="D14:N14"/>
    <mergeCell ref="O14:S14"/>
    <mergeCell ref="T14:X14"/>
    <mergeCell ref="Y14:AD14"/>
    <mergeCell ref="AE14:AG14"/>
    <mergeCell ref="AH14:AM14"/>
    <mergeCell ref="AN14:AS14"/>
    <mergeCell ref="AT14:AW14"/>
    <mergeCell ref="AX12:BA12"/>
    <mergeCell ref="A13:C13"/>
    <mergeCell ref="D13:N13"/>
    <mergeCell ref="O13:S13"/>
    <mergeCell ref="T13:X13"/>
    <mergeCell ref="Y13:AD13"/>
    <mergeCell ref="AE13:AG13"/>
    <mergeCell ref="AH13:AM13"/>
    <mergeCell ref="AN13:AS13"/>
    <mergeCell ref="AT13:AW13"/>
    <mergeCell ref="AX13:BA13"/>
    <mergeCell ref="A12:C12"/>
    <mergeCell ref="D12:N12"/>
    <mergeCell ref="O12:S12"/>
    <mergeCell ref="T12:X12"/>
    <mergeCell ref="Y12:AD12"/>
    <mergeCell ref="AE12:AG12"/>
    <mergeCell ref="AH12:AM12"/>
    <mergeCell ref="AN12:AS12"/>
    <mergeCell ref="AT12:AW12"/>
    <mergeCell ref="A1:BA1"/>
    <mergeCell ref="I5:J5"/>
    <mergeCell ref="Y5:Z5"/>
    <mergeCell ref="A11:C11"/>
    <mergeCell ref="D11:N11"/>
    <mergeCell ref="O11:S11"/>
    <mergeCell ref="T11:X11"/>
    <mergeCell ref="Y11:AD11"/>
    <mergeCell ref="AE11:AG11"/>
    <mergeCell ref="AH11:AM11"/>
    <mergeCell ref="AN11:AS11"/>
    <mergeCell ref="AT11:AW11"/>
    <mergeCell ref="AX11:BA11"/>
  </mergeCells>
  <phoneticPr fontId="2"/>
  <dataValidations count="1">
    <dataValidation type="list" allowBlank="1" showInputMessage="1" showErrorMessage="1" sqref="D12:N26">
      <formula1>$BC$3:$BC$17</formula1>
    </dataValidation>
  </dataValidations>
  <pageMargins left="0.7" right="0.7" top="0.75" bottom="0.75" header="0.3" footer="0.3"/>
  <pageSetup paperSize="9" scale="90" orientation="landscape" r:id="rId1"/>
  <headerFooter>
    <oddHeader>&amp;R&amp;"-,太字"&amp;20&amp;E納品書　記入例</oddHeader>
  </headerFooter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参加店一覧</vt:lpstr>
      <vt:lpstr>仲買人等一覧</vt:lpstr>
      <vt:lpstr>納品書（魚種あり）</vt:lpstr>
      <vt:lpstr>納品書（魚種なし）</vt:lpstr>
      <vt:lpstr>記入例(HP用）</vt:lpstr>
      <vt:lpstr>記入例（郵送用）</vt:lpstr>
      <vt:lpstr>'記入例(HP用）'!Print_Area</vt:lpstr>
      <vt:lpstr>'記入例（郵送用）'!Print_Area</vt:lpstr>
      <vt:lpstr>'納品書（魚種あり）'!Print_Area</vt:lpstr>
      <vt:lpstr>'納品書（魚種なし）'!Print_Area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2022-10-28T00:09:38Z</cp:lastPrinted>
  <dcterms:created xsi:type="dcterms:W3CDTF">2022-08-12T02:25:04Z</dcterms:created>
  <dcterms:modified xsi:type="dcterms:W3CDTF">2022-10-28T00:11:30Z</dcterms:modified>
</cp:coreProperties>
</file>